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19440" windowHeight="7755" tabRatio="683" activeTab="1"/>
  </bookViews>
  <sheets>
    <sheet name="Contexto" sheetId="9" r:id="rId1"/>
    <sheet name="MAPA DE RIESGOS" sheetId="7" r:id="rId2"/>
    <sheet name="Listas" sheetId="3" state="hidden" r:id="rId3"/>
    <sheet name="MATRIZ DE CALIFICACIÓN" sheetId="4" r:id="rId4"/>
    <sheet name="Evalua Control" sheetId="10" state="hidden"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xlnm.Print_Area" localSheetId="0">Contexto!$A$1:$F$18</definedName>
    <definedName name="_xlnm.Print_Area" localSheetId="4">'Evalua Control'!$A$1:$G$16</definedName>
    <definedName name="Control_Existente">Listas!$F$3:$F$4</definedName>
    <definedName name="e_IMPACTO">[1]Escala!$E$4:$E$8</definedName>
    <definedName name="e_PROBABILIDAD">[1]Escala!$C$4:$C$8</definedName>
    <definedName name="EXTERNO">Listas!$J$4:$J$13</definedName>
    <definedName name="factor">Listas!$J$3:$K$3</definedName>
    <definedName name="FACTORES" localSheetId="4">'[1]Contexto e.'!$L$2:$M$2</definedName>
    <definedName name="FRECU_CORRUPCION">Listas!$D$15:$D$16</definedName>
    <definedName name="FRECUENCIA">Listas!$A$12:$A$16</definedName>
    <definedName name="Impacto">Listas!$Q$6:$Q$10</definedName>
    <definedName name="INTERNO">Listas!$K$4:$K$13</definedName>
    <definedName name="No_aplica">Listas!#REF!</definedName>
    <definedName name="Probabilidad">Listas!$C$3:$C$7</definedName>
    <definedName name="PROCESO">[1]Escala!$A$4:$A$8</definedName>
    <definedName name="Procesos">Listas!$N$2:$N$22</definedName>
    <definedName name="Riesgo_de_Corrupción">Listas!$Y$6</definedName>
    <definedName name="Riesgo_de_Cumplimiento">Listas!$V$6:$V$10</definedName>
    <definedName name="Riesgo_de_Imagen">Listas!$S$6:$S$10</definedName>
    <definedName name="Riesgo_de_Tecnología">Listas!$X$6:$X$10</definedName>
    <definedName name="Riesgo_Estratégico">Listas!$R$6:$R$10</definedName>
    <definedName name="Riesgo_Financiero">Listas!$U$6:$U$10</definedName>
    <definedName name="Riesgo_Legal">Listas!$W$6:$W$10</definedName>
    <definedName name="Riesgo_Operativo">Listas!$T$6:$T$10</definedName>
    <definedName name="Tipo_de_Riesgo">Listas!$R$3:$Y$3</definedName>
    <definedName name="Tipo_R">Listas!$A$3:$A$4</definedName>
    <definedName name="TipoR">'[1]Tablas de Valoracion'!$B$3:$J$3</definedName>
  </definedNames>
  <calcPr calcId="125725"/>
</workbook>
</file>

<file path=xl/calcChain.xml><?xml version="1.0" encoding="utf-8"?>
<calcChain xmlns="http://schemas.openxmlformats.org/spreadsheetml/2006/main">
  <c r="AI18" i="7"/>
  <c r="AH18"/>
  <c r="AG18"/>
  <c r="AF18"/>
  <c r="AB18"/>
  <c r="AC18" s="1"/>
  <c r="U18"/>
  <c r="V18" s="1"/>
  <c r="M18"/>
  <c r="I18"/>
  <c r="AI8" l="1"/>
  <c r="AH8"/>
  <c r="AG8"/>
  <c r="AF8"/>
  <c r="AB8"/>
  <c r="AC8" s="1"/>
  <c r="U8"/>
  <c r="V8" s="1"/>
  <c r="M8"/>
  <c r="I8"/>
  <c r="AH17" l="1"/>
  <c r="AG17"/>
  <c r="AF17"/>
  <c r="M17"/>
  <c r="K17"/>
  <c r="AH16"/>
  <c r="AG16"/>
  <c r="AF16"/>
  <c r="U16"/>
  <c r="M16"/>
  <c r="K16"/>
  <c r="AI9" l="1"/>
  <c r="AH9"/>
  <c r="AG9"/>
  <c r="AF9"/>
  <c r="AB9"/>
  <c r="AC9" s="1"/>
  <c r="U9"/>
  <c r="V9" s="1"/>
  <c r="M9"/>
  <c r="I9"/>
  <c r="AI15" l="1"/>
  <c r="AH15"/>
  <c r="AB15"/>
  <c r="AC15" s="1"/>
  <c r="U15"/>
  <c r="V15" s="1"/>
  <c r="M15"/>
  <c r="I15"/>
  <c r="AI14" l="1"/>
  <c r="AG14"/>
  <c r="AF14"/>
  <c r="AB14"/>
  <c r="AC14" s="1"/>
  <c r="U14"/>
  <c r="V14" s="1"/>
  <c r="K14"/>
  <c r="M14" s="1"/>
  <c r="I14"/>
  <c r="AI13"/>
  <c r="AB13"/>
  <c r="AC13" s="1"/>
  <c r="I13"/>
  <c r="AI12"/>
  <c r="AB12"/>
  <c r="AC12" s="1"/>
  <c r="I12"/>
  <c r="AI11"/>
  <c r="AG11"/>
  <c r="AF11"/>
  <c r="AB11"/>
  <c r="AC11" s="1"/>
  <c r="U11"/>
  <c r="V11" s="1"/>
  <c r="K11"/>
  <c r="M11" s="1"/>
  <c r="I11"/>
  <c r="AH11" l="1"/>
  <c r="AH14"/>
  <c r="AI10" l="1"/>
  <c r="AH10"/>
  <c r="AG10"/>
  <c r="AF10"/>
  <c r="AB10"/>
  <c r="AC10" s="1"/>
  <c r="U10"/>
  <c r="V10" s="1"/>
  <c r="M10"/>
  <c r="I10"/>
  <c r="D9" i="9" l="1"/>
  <c r="D10" s="1"/>
  <c r="D11" s="1"/>
  <c r="D12" s="1"/>
  <c r="D13" s="1"/>
  <c r="D14" s="1"/>
  <c r="D15" s="1"/>
  <c r="D16" s="1"/>
  <c r="D17" s="1"/>
  <c r="D18" s="1"/>
  <c r="D19" s="1"/>
  <c r="D20" s="1"/>
  <c r="D21" s="1"/>
  <c r="D22" s="1"/>
  <c r="D23" s="1"/>
  <c r="D24" s="1"/>
  <c r="D25" s="1"/>
  <c r="Y16" i="3"/>
  <c r="X16"/>
  <c r="W16"/>
  <c r="V16"/>
  <c r="U16"/>
  <c r="T16"/>
  <c r="S16"/>
  <c r="Y15"/>
  <c r="X15"/>
  <c r="W15"/>
  <c r="V15"/>
  <c r="U15"/>
  <c r="T15"/>
  <c r="S15"/>
  <c r="X14"/>
  <c r="W14"/>
  <c r="V14"/>
  <c r="U14"/>
  <c r="T14"/>
  <c r="S14"/>
  <c r="X13"/>
  <c r="W13"/>
  <c r="V13"/>
  <c r="U13"/>
  <c r="T13"/>
  <c r="S13"/>
  <c r="X12"/>
  <c r="W12"/>
  <c r="V12"/>
  <c r="U12"/>
  <c r="T12"/>
  <c r="S12"/>
  <c r="Q16"/>
  <c r="Q15"/>
  <c r="Q14"/>
  <c r="Q13"/>
  <c r="Q12"/>
  <c r="R16"/>
  <c r="R15"/>
  <c r="R14"/>
  <c r="R13"/>
  <c r="R12"/>
  <c r="G10" i="10"/>
  <c r="F9"/>
  <c r="D9"/>
  <c r="F8"/>
  <c r="D8"/>
  <c r="F7"/>
  <c r="D7"/>
  <c r="F6"/>
  <c r="D6"/>
  <c r="F5"/>
  <c r="D5"/>
  <c r="A9" i="9"/>
  <c r="A10" s="1"/>
  <c r="A11" s="1"/>
  <c r="A12" s="1"/>
  <c r="A13" s="1"/>
  <c r="A14" s="1"/>
  <c r="A15" s="1"/>
  <c r="A16" s="1"/>
  <c r="A17" s="1"/>
  <c r="A18" s="1"/>
  <c r="A19" s="1"/>
  <c r="A20" s="1"/>
  <c r="A21" s="1"/>
  <c r="A22" s="1"/>
  <c r="A23" s="1"/>
  <c r="A24" s="1"/>
  <c r="A25" s="1"/>
  <c r="F10" i="10" l="1"/>
  <c r="D10"/>
</calcChain>
</file>

<file path=xl/comments1.xml><?xml version="1.0" encoding="utf-8"?>
<comments xmlns="http://schemas.openxmlformats.org/spreadsheetml/2006/main">
  <authors>
    <author>Martin Jonathan Puerto Chaparro</author>
  </authors>
  <commentList>
    <comment ref="J7" authorId="0">
      <text>
        <r>
          <rPr>
            <sz val="10"/>
            <color indexed="81"/>
            <rFont val="Tahoma"/>
            <family val="2"/>
          </rPr>
          <t xml:space="preserve">
</t>
        </r>
        <r>
          <rPr>
            <b/>
            <sz val="10"/>
            <color indexed="81"/>
            <rFont val="Tahoma"/>
            <family val="2"/>
          </rPr>
          <t>1. Raro</t>
        </r>
        <r>
          <rPr>
            <sz val="10"/>
            <color indexed="81"/>
            <rFont val="Tahoma"/>
            <family val="2"/>
          </rPr>
          <t xml:space="preserve"> El evento puede ocurrir solo en circunstancias excepcionales, No se ha presentado en los últimos 5 años.
</t>
        </r>
        <r>
          <rPr>
            <b/>
            <sz val="10"/>
            <color indexed="81"/>
            <rFont val="Tahoma"/>
            <family val="2"/>
          </rPr>
          <t>2. Improbable</t>
        </r>
        <r>
          <rPr>
            <sz val="10"/>
            <color indexed="81"/>
            <rFont val="Tahoma"/>
            <family val="2"/>
          </rPr>
          <t xml:space="preserve"> El evento puede ocurrir en algún momento, Al menos de 1 vez en los últimos 5 años. 
</t>
        </r>
        <r>
          <rPr>
            <b/>
            <sz val="10"/>
            <color indexed="81"/>
            <rFont val="Tahoma"/>
            <family val="2"/>
          </rPr>
          <t>3. Posible</t>
        </r>
        <r>
          <rPr>
            <sz val="10"/>
            <color indexed="81"/>
            <rFont val="Tahoma"/>
            <family val="2"/>
          </rPr>
          <t xml:space="preserve"> El evento podría ocurrir en algún momento, Al menos de 1 vez en los últimos 2 años.
</t>
        </r>
        <r>
          <rPr>
            <b/>
            <sz val="10"/>
            <color indexed="81"/>
            <rFont val="Tahoma"/>
            <family val="2"/>
          </rPr>
          <t>4. Probable</t>
        </r>
        <r>
          <rPr>
            <sz val="10"/>
            <color indexed="81"/>
            <rFont val="Tahoma"/>
            <family val="2"/>
          </rPr>
          <t xml:space="preserve">  El evento probablemente ocurrirá en la mayoría de las circunstancias, Al menos de 1 vez en el último año.
</t>
        </r>
        <r>
          <rPr>
            <b/>
            <sz val="10"/>
            <color indexed="81"/>
            <rFont val="Tahoma"/>
            <family val="2"/>
          </rPr>
          <t>5. Casi Seguro</t>
        </r>
        <r>
          <rPr>
            <sz val="10"/>
            <color indexed="81"/>
            <rFont val="Tahoma"/>
            <family val="2"/>
          </rPr>
          <t xml:space="preserve"> Se espera que el evento ocurra en la mayoría de las circunstancias, más de 1 vez al año</t>
        </r>
      </text>
    </comment>
    <comment ref="K7" authorId="0">
      <text>
        <r>
          <rPr>
            <b/>
            <sz val="11"/>
            <color indexed="81"/>
            <rFont val="Calibri"/>
            <family val="2"/>
          </rPr>
          <t xml:space="preserve">1. Raro </t>
        </r>
        <r>
          <rPr>
            <sz val="11"/>
            <color indexed="81"/>
            <rFont val="Calibri"/>
            <family val="2"/>
          </rPr>
          <t xml:space="preserve">
</t>
        </r>
        <r>
          <rPr>
            <b/>
            <sz val="11"/>
            <color indexed="81"/>
            <rFont val="Calibri"/>
            <family val="2"/>
          </rPr>
          <t>2. Improbable</t>
        </r>
        <r>
          <rPr>
            <sz val="11"/>
            <color indexed="81"/>
            <rFont val="Calibri"/>
            <family val="2"/>
          </rPr>
          <t xml:space="preserve"> . 
</t>
        </r>
        <r>
          <rPr>
            <b/>
            <sz val="11"/>
            <color indexed="81"/>
            <rFont val="Calibri"/>
            <family val="2"/>
          </rPr>
          <t>3. Posible</t>
        </r>
        <r>
          <rPr>
            <sz val="11"/>
            <color indexed="81"/>
            <rFont val="Calibri"/>
            <family val="2"/>
          </rPr>
          <t xml:space="preserve"> 
</t>
        </r>
        <r>
          <rPr>
            <b/>
            <sz val="11"/>
            <color indexed="81"/>
            <rFont val="Calibri"/>
            <family val="2"/>
          </rPr>
          <t>4. Probable</t>
        </r>
        <r>
          <rPr>
            <sz val="11"/>
            <color indexed="81"/>
            <rFont val="Calibri"/>
            <family val="2"/>
          </rPr>
          <t xml:space="preserve"> 
</t>
        </r>
        <r>
          <rPr>
            <b/>
            <sz val="11"/>
            <color indexed="81"/>
            <rFont val="Calibri"/>
            <family val="2"/>
          </rPr>
          <t>5. Casi Seguro</t>
        </r>
        <r>
          <rPr>
            <sz val="11"/>
            <color indexed="81"/>
            <rFont val="Calibri"/>
            <family val="2"/>
          </rPr>
          <t xml:space="preserve">
</t>
        </r>
      </text>
    </comment>
  </commentList>
</comments>
</file>

<file path=xl/sharedStrings.xml><?xml version="1.0" encoding="utf-8"?>
<sst xmlns="http://schemas.openxmlformats.org/spreadsheetml/2006/main" count="541" uniqueCount="356">
  <si>
    <t>PROBABILIDAD</t>
  </si>
  <si>
    <t>Raro</t>
  </si>
  <si>
    <t>Improbable</t>
  </si>
  <si>
    <t>Probable</t>
  </si>
  <si>
    <t>Casi seguro</t>
  </si>
  <si>
    <t>Procesos</t>
  </si>
  <si>
    <t>Probabilidad</t>
  </si>
  <si>
    <t>Impacto</t>
  </si>
  <si>
    <t>Opciones_de_Manejo</t>
  </si>
  <si>
    <t>Control_Existente</t>
  </si>
  <si>
    <t>Registro</t>
  </si>
  <si>
    <t>Articulación Interinstitucional</t>
  </si>
  <si>
    <t>Evitar</t>
  </si>
  <si>
    <t>Preventivo</t>
  </si>
  <si>
    <t>Reducir</t>
  </si>
  <si>
    <t>Correctivo</t>
  </si>
  <si>
    <t>Medidas de Prevención</t>
  </si>
  <si>
    <t>Compartir</t>
  </si>
  <si>
    <t>Alta</t>
  </si>
  <si>
    <t>Caracterizaciones y Registro</t>
  </si>
  <si>
    <t>Asumir</t>
  </si>
  <si>
    <t>Extrema</t>
  </si>
  <si>
    <t>Cumplimiento Órdenes URT</t>
  </si>
  <si>
    <t>Planeación Estratégica</t>
  </si>
  <si>
    <t>Evaluación Sistema de Control Interno</t>
  </si>
  <si>
    <t>Gestión Contractual</t>
  </si>
  <si>
    <t>Gestión de Comunicaciones</t>
  </si>
  <si>
    <t>Prevención y Gestión de Seguridad</t>
  </si>
  <si>
    <t>Gestión del Conocimiento e Información</t>
  </si>
  <si>
    <t>Gestión Documental</t>
  </si>
  <si>
    <t>Gestión Financiera</t>
  </si>
  <si>
    <t>Mejoramiento Continuo</t>
  </si>
  <si>
    <t>Gestión Logística y de Rec. Físicos</t>
  </si>
  <si>
    <t>Gestión Talento Humano</t>
  </si>
  <si>
    <t>Administrar, controlar y hacer seguimiento a la ejecución de los recursos apropiados a la Unidad Administrativa Especial de Gestión de Restitución de Tierras Despojadas (UAEGRTD), o transferidos a administradores de recursos a través de la suscripción de convenios y/o contratos, que permita conocer en forma oportuna y veraz el nivel de ejecución y el cumplimiento de las tareas encomendadas, mediante el registro de las operaciones y su presentación a través  de los estados contables y presupuestales.</t>
  </si>
  <si>
    <t>IDENTIFICACIÓN DEL RIESGO</t>
  </si>
  <si>
    <t>CALIFICACIÓN RIESGO INHERENTE</t>
  </si>
  <si>
    <t>CALIFICACIÓN RIESGO RESIDUAL</t>
  </si>
  <si>
    <t>OPCIONES DE MANEJO</t>
  </si>
  <si>
    <t>CAUSAS (Factores Internos y Externos)</t>
  </si>
  <si>
    <t>N⁰</t>
  </si>
  <si>
    <t>RIESGO</t>
  </si>
  <si>
    <t>TIPO DE RIESGO</t>
  </si>
  <si>
    <t>IMPACTO</t>
  </si>
  <si>
    <t>TIPO DE CONTROL EXISTENTE</t>
  </si>
  <si>
    <t>DESCRIBA EL CONTROL EXISTENTE</t>
  </si>
  <si>
    <t xml:space="preserve">ACCIONES A DESARROLLAR  </t>
  </si>
  <si>
    <t>FACTORES  CON POSIBLES RIESGOS</t>
  </si>
  <si>
    <t>No</t>
  </si>
  <si>
    <t>FACTOR</t>
  </si>
  <si>
    <t>INTERNO</t>
  </si>
  <si>
    <t>EXTERNO</t>
  </si>
  <si>
    <t>Infraestructura</t>
  </si>
  <si>
    <t>Económicos</t>
  </si>
  <si>
    <t>Medioambientales</t>
  </si>
  <si>
    <t>Políticos</t>
  </si>
  <si>
    <t>Tecnológicos</t>
  </si>
  <si>
    <t>Tecnología</t>
  </si>
  <si>
    <t>3100 rojo</t>
  </si>
  <si>
    <t>Jurídicos</t>
  </si>
  <si>
    <t>Financiera</t>
  </si>
  <si>
    <r>
      <t>Socio</t>
    </r>
    <r>
      <rPr>
        <sz val="11"/>
        <color indexed="60"/>
        <rFont val="Calibri"/>
        <family val="2"/>
      </rPr>
      <t>culturales</t>
    </r>
  </si>
  <si>
    <t>Talento Humano</t>
  </si>
  <si>
    <t>Cultura Organizacional</t>
  </si>
  <si>
    <t>FACTORES EXTERNOS</t>
  </si>
  <si>
    <t>FACTORES INTERNOS</t>
  </si>
  <si>
    <t>Articulación y monitoreo para el Cumplimiento de las Órdenes</t>
  </si>
  <si>
    <t>Atención a la Ciudadania</t>
  </si>
  <si>
    <t>Estapa Judicial (Gestión de Restitución de Derechos Étnicos Territoriales)</t>
  </si>
  <si>
    <t>Estapa Judicial (Gestión de Restitución Ley 1448)</t>
  </si>
  <si>
    <t>Gestión TICs</t>
  </si>
  <si>
    <t>OBJETIVO</t>
  </si>
  <si>
    <t>Objetivo - Articulación Interinstitucional</t>
  </si>
  <si>
    <t>Objetivo - Articulación y monitoreo para el Cumplimiento de las Órdenes</t>
  </si>
  <si>
    <t>Objetivo - Atención a la Ciudadania</t>
  </si>
  <si>
    <t>Objetivo - Caracterizaciones y Registro</t>
  </si>
  <si>
    <t>Objetivo - Cumplimiento Órdenes URT</t>
  </si>
  <si>
    <t>Objetivo - Estapa Judicial (Gestión de Restitución de Derechos Étnicos Territoriales)</t>
  </si>
  <si>
    <t>Objetivo - Estapa Judicial (Gestión de Restitución Ley 1448)</t>
  </si>
  <si>
    <t>Objetivo - Evaluación Sistema de Control Interno</t>
  </si>
  <si>
    <t>Objetivo - Gestión Contractual</t>
  </si>
  <si>
    <t>Objetivo - Gestión de Comunicaciones</t>
  </si>
  <si>
    <t>Objetivo - Gestión del Conocimiento e Información</t>
  </si>
  <si>
    <t>Objetivo - Gestión Documental</t>
  </si>
  <si>
    <t>Objetivo - Gestión Financiera</t>
  </si>
  <si>
    <t>Objetivo - Gestión Logística y de Rec. Físicos</t>
  </si>
  <si>
    <t>Objetivo - Gestión Talento Humano</t>
  </si>
  <si>
    <t>Objetivo - Gestión TICs</t>
  </si>
  <si>
    <t>Objetivo - Mejoramiento Continuo</t>
  </si>
  <si>
    <t>Objetivo - Planeación Estratégica</t>
  </si>
  <si>
    <t>Objetivo - Prevención y Gestión de Seguridad</t>
  </si>
  <si>
    <t>Objetivo - Registro</t>
  </si>
  <si>
    <t>2. Improbable</t>
  </si>
  <si>
    <t>3. Posible</t>
  </si>
  <si>
    <t>4. Probable</t>
  </si>
  <si>
    <t>5. Casi seguro</t>
  </si>
  <si>
    <t xml:space="preserve">1. Raro </t>
  </si>
  <si>
    <t>FRECUENCIA</t>
  </si>
  <si>
    <t>Tipologia del Riesgo - Impacto</t>
  </si>
  <si>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</si>
  <si>
    <t xml:space="preserve"> Están relacionados con la percepción y la confianza por parte de la ciudadanía hacia la institución.</t>
  </si>
  <si>
    <t>Comprenden riesgos provenientes del funcionamiento y operatividad de los sistemas de información institucional, de la definición de los procesos, de la estructura de la entidad, de la articulación entre dependencias.</t>
  </si>
  <si>
    <t>Se relacionan con el manejo de los recursos de la entidad que incluyen: la ejecución presupuestal, la elaboración de los estados financieros, los pagos, manejos de excedentes de tesorería y el manejo sobre los bienes.</t>
  </si>
  <si>
    <t>Se asocian con la capacidad de la entidad para cumplir con los requisitos legales, contractuales, de ética pública y en general con su compromiso ante la comunidad</t>
  </si>
  <si>
    <t>Están relacionados con la capacidad tecnológica de la Entidad para satisfacer sus necesidades actuales y futuras y el cumplimiento de la misión.</t>
  </si>
  <si>
    <t>Riesgo_Estratégico</t>
  </si>
  <si>
    <t>Riesgo_de_Imagen</t>
  </si>
  <si>
    <t>Riesgo_Operativo</t>
  </si>
  <si>
    <t>Riesgo_Financiero</t>
  </si>
  <si>
    <t xml:space="preserve">Riesgo_de_Cumplimiento </t>
  </si>
  <si>
    <t>Riesgo_de_Tecnología</t>
  </si>
  <si>
    <t>Riesgo_de_Corrupción</t>
  </si>
  <si>
    <t>No Aplica</t>
  </si>
  <si>
    <t>La posibilidad de que por acción u omisión, mediante el  uso indebido  del poder, de los recursos o de la información, se lesionen los intereses de una entidad y en consecuencia del Estado, para la obtención de un beneficio particular.</t>
  </si>
  <si>
    <t>Riesgo_Legal</t>
  </si>
  <si>
    <t>2. Menor</t>
  </si>
  <si>
    <t>3. Moderado</t>
  </si>
  <si>
    <t>4. Mayor</t>
  </si>
  <si>
    <t>5. Catastrófico</t>
  </si>
  <si>
    <t>1. Grupo de Funcionarios</t>
  </si>
  <si>
    <t>1. Ajustes a una actividad concreta</t>
  </si>
  <si>
    <t>1. Menos de $ 1 millon</t>
  </si>
  <si>
    <t>1. Cumple minimamente</t>
  </si>
  <si>
    <t>1. Multas</t>
  </si>
  <si>
    <t>1. Afectacion insignificante de la operación</t>
  </si>
  <si>
    <t>2. Todos los funcionarios</t>
  </si>
  <si>
    <t>2. Cambios en Procedimientos</t>
  </si>
  <si>
    <t>2. Entre $ 1 millon y $ 50 millones</t>
  </si>
  <si>
    <t>2. Cumple en terminos generales</t>
  </si>
  <si>
    <t>2. Demandas</t>
  </si>
  <si>
    <t>2.  Afectacion menor de la operación</t>
  </si>
  <si>
    <t>3. Usuarios Ciudad</t>
  </si>
  <si>
    <t>3.  Cambios en la interacción de los procesos</t>
  </si>
  <si>
    <t xml:space="preserve">3. Entre $ 50 millones y  $ 250 millones </t>
  </si>
  <si>
    <t>3. Cumple aceptablemente</t>
  </si>
  <si>
    <t>3. Investigación Disciplinaria</t>
  </si>
  <si>
    <t>3. Afectacion moderada de la operación</t>
  </si>
  <si>
    <t>4. Usuarios Región</t>
  </si>
  <si>
    <t>4. Intermitencia en el Servicio</t>
  </si>
  <si>
    <t>4. Entre  $ 250 millones y $ 500 millones</t>
  </si>
  <si>
    <t>4. Cumple insatisfactoriamente</t>
  </si>
  <si>
    <t>4. Investigación Fiscal</t>
  </si>
  <si>
    <t>5. Usuarios País</t>
  </si>
  <si>
    <t>5. Paro Total del Proceso</t>
  </si>
  <si>
    <t>5. Mas de  $ 500 millones</t>
  </si>
  <si>
    <t>5. No se cumple</t>
  </si>
  <si>
    <t>5. Intervención – Sanción</t>
  </si>
  <si>
    <t>5. Afectacion total de la operación</t>
  </si>
  <si>
    <t>4. Afectacion insignificante de la operación</t>
  </si>
  <si>
    <t>1.  Insignificante</t>
  </si>
  <si>
    <t>INSIGNIFICANTE</t>
  </si>
  <si>
    <t>MENOR</t>
  </si>
  <si>
    <t xml:space="preserve">MODERADO </t>
  </si>
  <si>
    <t>MAYOR</t>
  </si>
  <si>
    <t>CATASTRÓFICO</t>
  </si>
  <si>
    <t>EVALUACIÓN Y MEDIDAS DE RESPUESTA</t>
  </si>
  <si>
    <t>Valoracion de Controles</t>
  </si>
  <si>
    <t>TIPO DE CONTROL</t>
  </si>
  <si>
    <t>PARÁMETROS</t>
  </si>
  <si>
    <t>CRITERIOS</t>
  </si>
  <si>
    <t xml:space="preserve">Probabilidad </t>
  </si>
  <si>
    <t>Puntaje</t>
  </si>
  <si>
    <t>Herramientas para ejercer el control</t>
  </si>
  <si>
    <t>Posee una herramienta para ejercer el control.</t>
  </si>
  <si>
    <t>Existen manuales, instructivos o procedimientos para el manejo de la herramienta</t>
  </si>
  <si>
    <t>En el tiempo que lleva la herramienta ha demostrado ser efectiva.</t>
  </si>
  <si>
    <t>Seguimiento al control</t>
  </si>
  <si>
    <t>Están definidos los responsables de la ejecución del control y del seguimiento</t>
  </si>
  <si>
    <t>La frecuencia de ejecución del control y seguimiento es adecuada.</t>
  </si>
  <si>
    <t>RANGOS DE CALIFICACIÓN DE LOS CONTROLES</t>
  </si>
  <si>
    <t>CUADRANTES A DISMINUIR EN LA PROBABILIDAD</t>
  </si>
  <si>
    <t>CUADRANTES A DISMINUIR EN EL IMPACTO</t>
  </si>
  <si>
    <t>Entre 0-50</t>
  </si>
  <si>
    <t xml:space="preserve">Mas de 50 y hasta 75 </t>
  </si>
  <si>
    <t>Mas de 75 y hasta 100</t>
  </si>
  <si>
    <t>4. El evento probablemente ocurrirá en la mayoría de las circunstancias</t>
  </si>
  <si>
    <t>CUADRANTES A DISMINUIR PROBABILIDAD</t>
  </si>
  <si>
    <t>CUADRANTES A DISMINUIR IMPACTO</t>
  </si>
  <si>
    <t>FECHA DE ACTUALIZACION</t>
  </si>
  <si>
    <t>RESULTADO INDICADOR(ES)</t>
  </si>
  <si>
    <t>INDICADOR(ES)</t>
  </si>
  <si>
    <t>RESPONSABLE(S) DE PLAN DE MEJORA</t>
  </si>
  <si>
    <t>OCULTAR</t>
  </si>
  <si>
    <t>ANÁLISIS DEL RIESGO</t>
  </si>
  <si>
    <t>TRATAMIENTO DEL RIESGO</t>
  </si>
  <si>
    <t>(1) ZONA DE RIESGO BAJA
Asumir el riesgo</t>
  </si>
  <si>
    <t>(2) ZONA DE RIESGO BAJA
Asumir el riesgo</t>
  </si>
  <si>
    <t>(3) ZONA DE RIESGO MODERADA
Asumir o Reducir el Riesgo</t>
  </si>
  <si>
    <t>(4) ZONA DE RIESGO ALTA
Reducir, Evitar, Compartir o Transferir el Riesgo</t>
  </si>
  <si>
    <t>(5) ZONA DE RIESGO ALTA
Reducir, Evitar, Compartir o Transferir el Riesgo</t>
  </si>
  <si>
    <t>(4) ZONA DE RIESGO BAJA
Asumir el riesgo</t>
  </si>
  <si>
    <t>(6) ZONA DE RIESGO MODERADA
Asumir o Reducir el Riesgo</t>
  </si>
  <si>
    <t>(8) ZONA DE RIESGO ALTA
Reducir, Evitar, Compartir o Transferir el Riesgo</t>
  </si>
  <si>
    <t>(10) ZONA DE RIESGO EXTREMA
Reducir, Evitar, Compartir o Transferir el Riesgo</t>
  </si>
  <si>
    <t>(3) ZONA DE RIESGO BAJA
Asumir el riesgo</t>
  </si>
  <si>
    <t>(4) ZONA DE RIESGO MODERADA
Asumir o Reducir el Riesgo</t>
  </si>
  <si>
    <t>(10) ZONA DE RIESGO ALTA
Reducir, Evitar, Compartir o Transferir el Riesgo</t>
  </si>
  <si>
    <t>(9) ZONA DE RIESGO ALTA
Reducir, Evitar, Compartir o Transferir el Riesgo</t>
  </si>
  <si>
    <t>(12) ZONA DE RIESGO ALTA
Reducir, Evitar, Compartir o Transferir el Riesgo</t>
  </si>
  <si>
    <t>(15) ZONA DE RIESGO EXTREMA
Reducir, Evitar, Compartir o Transferir el Riesgo</t>
  </si>
  <si>
    <t>(12) ZONA DE RIESGO EXTREMA
Reducir, Evitar, Compartir o Transferir el Riesgo</t>
  </si>
  <si>
    <t>(16) ZONA DE RIESGO EXTREMA
Reducir, Evitar, Compartir o Transferir el Riesgo</t>
  </si>
  <si>
    <t>(20) ZONA DE RIESGO EXTREMA
Reducir, Evitar, Compartir o Transferir el Riesgo</t>
  </si>
  <si>
    <t>(25)  ZONA DE RIESGO EXTREMA
Reducir, Evitar, Compartir o Transferir el Riesgo</t>
  </si>
  <si>
    <t>Descripción</t>
  </si>
  <si>
    <t>Relación con otras entidades</t>
  </si>
  <si>
    <t>EFECTO / CONSECUENCIAS POTENCIALES</t>
  </si>
  <si>
    <t>VALORACION DEL RIESGO</t>
  </si>
  <si>
    <t>PLAZO DE EJECUCIÓN</t>
  </si>
  <si>
    <t>5.  Existe una altísima probabilidad que evento ocurra en la mayoría de las circunstancias</t>
  </si>
  <si>
    <t>3. Afectacion al Plan Estrategico Institucional.</t>
  </si>
  <si>
    <t>1. Afectacion al Modelo Operaciones</t>
  </si>
  <si>
    <t>2. Afectacion al Plan de Gestion</t>
  </si>
  <si>
    <t>4. Afectaria el Plan Sectorial</t>
  </si>
  <si>
    <t>5. Afectaria el Plan Nal de Desarrollo</t>
  </si>
  <si>
    <t>Tipo_R</t>
  </si>
  <si>
    <t>Proceso</t>
  </si>
  <si>
    <t>Estrategico</t>
  </si>
  <si>
    <r>
      <t xml:space="preserve">1. El evento puede ocurrir solo en circunstancias excepcionales.
</t>
    </r>
    <r>
      <rPr>
        <b/>
        <sz val="11"/>
        <color indexed="8"/>
        <rFont val="Calibri"/>
        <family val="2"/>
      </rPr>
      <t>Orientador</t>
    </r>
    <r>
      <rPr>
        <sz val="11"/>
        <color theme="1"/>
        <rFont val="Calibri"/>
        <family val="2"/>
        <scheme val="minor"/>
      </rPr>
      <t xml:space="preserve">
(No se ha presentado en los últimos 5 años)
</t>
    </r>
  </si>
  <si>
    <t>2. El evento puede ocurrir en algún momento
Orientador
(Al menos de 1 vez en los últimos 5 años)</t>
  </si>
  <si>
    <t>3. El evento podría ocurrir en algún momento
Orientador
(Al menos de 1 vez en los últimos 2 años)</t>
  </si>
  <si>
    <t>4. El evento probablemente ocurrirá en la mayoría de las circunstancias
Orientador
(Al menos de 1 vez en el último año)</t>
  </si>
  <si>
    <t>Posee una herramienta para ejercer el control?</t>
  </si>
  <si>
    <t>Existen manuales, instructivos o procedimientos para el manejo de la herramienta?</t>
  </si>
  <si>
    <t>En el tiempo que lleva la herramienta ha demostrado ser efectiva?</t>
  </si>
  <si>
    <t>Están definidos los responsables de la ejecución del control y del seguimiento?</t>
  </si>
  <si>
    <t>La frecuencia de ejecución del control y seguimiento es adecuada?</t>
  </si>
  <si>
    <t>PUNTAJE</t>
  </si>
  <si>
    <t>Posee una herramienta para ejercer el control?.</t>
  </si>
  <si>
    <t>Existen manuales, instructivos o procedimientos para el manejo de la herramienta?.</t>
  </si>
  <si>
    <t>En el tiempo que lleva la herramienta ha demostrado ser efectiva?.</t>
  </si>
  <si>
    <t>Están definidos los responsables de la ejecución del control y del seguimiento?.</t>
  </si>
  <si>
    <t>La frecuencia de ejecución del control y seguimiento es adecuada?.</t>
  </si>
  <si>
    <t>PUNTAJE.</t>
  </si>
  <si>
    <t>Si</t>
  </si>
  <si>
    <t>Tipo</t>
  </si>
  <si>
    <t>Responsable del Reporte</t>
  </si>
  <si>
    <t>AUTOSEGUIMIENTO
(Proceso)</t>
  </si>
  <si>
    <t>impacto</t>
  </si>
  <si>
    <t>VALORACION DE LOS CONTROLES</t>
  </si>
  <si>
    <t>5. Se espera que el evento ocurra en la mayoría de las circunstancias
Orientador
(Más de 1 vez al año)</t>
  </si>
  <si>
    <t>Posible</t>
  </si>
  <si>
    <t>FRECU_CORRUPCION</t>
  </si>
  <si>
    <t>FRECUENCIA PARA CORRUPCION O NO</t>
  </si>
  <si>
    <t>Fecha del autoseguimiento :</t>
  </si>
  <si>
    <t xml:space="preserve">CÓDIGO: </t>
  </si>
  <si>
    <t>VERSIÓN:</t>
  </si>
  <si>
    <t>MAPA DE RIESGOS</t>
  </si>
  <si>
    <t>FECHA DE APROBACIÓN:</t>
  </si>
  <si>
    <t>Versión: 01</t>
  </si>
  <si>
    <t>1er Autoseguimiento  31 de diciembre 31 de   .</t>
  </si>
  <si>
    <t>2do Autoseguimiento 30 de abril de  .</t>
  </si>
  <si>
    <t>3er Autoseguimiento  31 de agosto de   .</t>
  </si>
  <si>
    <t>CAMBIO CONSTANTE DE LA NORMATIVIDAD</t>
  </si>
  <si>
    <t>LOS FUNCIONARIOS MUESTRAN RESISTENCIA A LA EVALUACIÓN INDEPENDIENTE</t>
  </si>
  <si>
    <t xml:space="preserve">CAMBIOS E INCREMENTOS EN LOS INFORMES SOLICITADOS POR ENTES DE CONTROL </t>
  </si>
  <si>
    <t>NO SE ASIMILA NI SE PONE EN PRACTICA LA CULTURA DE AUTOCONTROL</t>
  </si>
  <si>
    <t xml:space="preserve">NO SE CUENTA CON LA TECNOLOGIA QUE APOYE ESTE PROCESO </t>
  </si>
  <si>
    <t>No realizar seguimiento al cronograma de actividaes.</t>
  </si>
  <si>
    <t xml:space="preserve">No disponilbilidad de los funcionarios para realzaizar la s actividades </t>
  </si>
  <si>
    <t xml:space="preserve">falta de Compromiso por parte de los lideres de los procesos </t>
  </si>
  <si>
    <t>No llevar un cronograma claro sobre los vencimientos de las fechas .</t>
  </si>
  <si>
    <r>
      <rPr>
        <b/>
        <sz val="12"/>
        <rFont val="Calibri"/>
        <family val="2"/>
        <scheme val="minor"/>
      </rPr>
      <t>probabilidad</t>
    </r>
    <r>
      <rPr>
        <b/>
        <sz val="12"/>
        <color theme="0"/>
        <rFont val="Calibri"/>
        <family val="2"/>
        <scheme val="minor"/>
      </rPr>
      <t xml:space="preserve"> </t>
    </r>
  </si>
  <si>
    <t xml:space="preserve">Procesos </t>
  </si>
  <si>
    <t>PROCESO</t>
  </si>
  <si>
    <t>Permanente</t>
  </si>
  <si>
    <t>Lider del Proceso, Comité de Archivo y Gerencia</t>
  </si>
  <si>
    <t xml:space="preserve">Elaborar Programa de Gestión Documental (PGD).
Realizar seguimiento a la Implementación de Tablas de Retención Documental (TRD).98
Realizar seguimiento y acompañamiento en la implementación de directrices en materia de Gestión Documental </t>
  </si>
  <si>
    <t>interno</t>
  </si>
  <si>
    <t>Falta de cocientizaciòn de os funcionarios con la gestiòn del archivo..
No contar el PGD</t>
  </si>
  <si>
    <t>Perdida de Memoria Institucional              Sanciones                                          Procesos Disciplinarios</t>
  </si>
  <si>
    <t>Planillas de control de préstamo de documentos.                               Revisión por parte del funcionario de archivo si el documento o expediente es confidencial</t>
  </si>
  <si>
    <t>Nº de investigaciones disciplinarias por sustracciòn o robo de informaciòn</t>
  </si>
  <si>
    <t>Administrar el Sistema de Gestión Documental con el fin de garantizar la recepción, distribución, organización, manejo,  custodia y preservación de la documentación interna y externa de manera eficaz, permitiendo su disposición oportuna, respondiendo de esta manera al cumplimiento de los fines de la entidad</t>
  </si>
  <si>
    <t>Manipulación de documentos o sustraer información del archivo con fines mal intencionados</t>
  </si>
  <si>
    <t>Profesional en Presupuesto</t>
  </si>
  <si>
    <t>Procesos: Escaso seguimiento por parte del jefe inmediato del cuentadante a los saldos de caja menor.</t>
  </si>
  <si>
    <t xml:space="preserve">
Jineteo de fondos (Efectivo) de caja menor.</t>
  </si>
  <si>
    <t xml:space="preserve">Apropiación temporal de recursos públicos.
 Investigaciones Disciplinarias
</t>
  </si>
  <si>
    <t>Control de funciones del area Financiera</t>
  </si>
  <si>
    <t>(Cantidad de recursos faltantes en una caja menor  / Valor asignado a la caja menor)*100</t>
  </si>
  <si>
    <t>Procesos - Inexistencia de controles periódicos sobre los recursos en efectivo asignados a las cajas menores</t>
  </si>
  <si>
    <t>Realizar los arqueos y verificaciones de dinero existente en el acta de apertura de la caja Menor</t>
  </si>
  <si>
    <t>Profesional tesoreria</t>
  </si>
  <si>
    <t>Discrecionalidad de funcionarios para hacer uso de los recursos disponibles en la caja menor</t>
  </si>
  <si>
    <t>Protocolos de Seguridad</t>
  </si>
  <si>
    <t>profesional Tesoreria</t>
  </si>
  <si>
    <t>Perdida de recursos de la entidad</t>
  </si>
  <si>
    <t>Malversacion de Fondos</t>
  </si>
  <si>
    <t>Detrimento patrimonial de la Entidad
Investigaciones Disciplnarias</t>
  </si>
  <si>
    <t xml:space="preserve">Conciliacion Bancarias </t>
  </si>
  <si>
    <t>Conciliacion Bancarias  ,como es un riesgo de corrupciòn debe establecerse un control correctivo y preventivo</t>
  </si>
  <si>
    <t>Nª de Invetigaciones disciplnarias por malversación de fondos</t>
  </si>
  <si>
    <t>Administrar los recursos financieros a través del registro presupuestal, de tesorería y contable de manera oportuna y eficaz que permita el uso eficiente de los recursos y su adecuada destinación con el fin de apoyar la toma de decisiones.</t>
  </si>
  <si>
    <t>No existe control</t>
  </si>
  <si>
    <t>Lider de Proceso Gestión del Talento Humano</t>
  </si>
  <si>
    <t>Adulteración de documentos para cumplimiento de requisitos</t>
  </si>
  <si>
    <t xml:space="preserve">Posesión del cargo sin cumplimiento de requisitos </t>
  </si>
  <si>
    <t>Sanciones/Demandas/ Procesos Judiciales/Desgaste 
Nombramiento de funcionarios sin las competencias, capacidades y habilidades para el desempeño de los cargos.
Investigaciones de entes de control u organismos competentes.</t>
  </si>
  <si>
    <t>Establecer mecanismos de control y verificacion de informacion previo al nombramiento</t>
  </si>
  <si>
    <t>cada vez que se genere un nuevo nombramiento</t>
  </si>
  <si>
    <t>No. de funcionarios posesionados con verificación de requisitos en el año.  / No. de funcionarios posesionados en el año.</t>
  </si>
  <si>
    <t>GESTION DEL TALENTO HUMANO</t>
  </si>
  <si>
    <t>Coordinar y  desarrollar las  actividades correspondientes a la  gestión de Talento Humano  a través del desarrollo de programas que con lleven  a mejorar las competencias y el bienestar laboral y el mejoramiento en su calidad de vida, para contribuir al logro de los objetivos del Instituto.</t>
  </si>
  <si>
    <t>(Profesional Universitario)
Gestión Inmobiliaria</t>
  </si>
  <si>
    <t xml:space="preserve">De adquisición de predios y cesiones obligatorias no se han creado filtros de control que de transparencia al proceso. Porque al no estar establecidos los procesos y procedimientos organizacionales abiertamente y de conociendo general se maneja el criterio particular de conveniencia. </t>
  </si>
  <si>
    <t xml:space="preserve">Favorecimiento del particular con perdida de espacio publico. / Incorporar al patrimonio inmobiliario municipal, bienes procedentes de patrimonios ilícitos. </t>
  </si>
  <si>
    <t>No Cumplimiento de las metas institucionales
Perdida de Imagen Institucional.
Sanciones / Demandas
Posibles aperturas procesos disciplinarios</t>
  </si>
  <si>
    <t>4. Posible</t>
  </si>
  <si>
    <t>No existen controles</t>
  </si>
  <si>
    <t xml:space="preserve">Crear filtros seguridad con certificación técnica y jurídica donde se revisan el proceso anticorrupción de  los procesos de gestión inmobiliaria  </t>
  </si>
  <si>
    <t xml:space="preserve">Numero de proyectos consultados en listas o bases de datos con referencia de nexos ilícitos. </t>
  </si>
  <si>
    <t>GESTIÓN INMOBILIARIA</t>
  </si>
  <si>
    <t>Desarrollar las políticas inmobiliarias del Municipio de Chía mediante el diseño y ejecución de planes, programas y proyectos de desarrollo urbanístico para optimizar un buen uso del espacio público y un adecuado manejo del patrimonio inmobiliario municipal.</t>
  </si>
  <si>
    <t>Subgerencia</t>
  </si>
  <si>
    <t>Interes de favorecimiento a un tercero</t>
  </si>
  <si>
    <t>Dilación de los procesos con el proposito de obtener el vencimiento de terminos o la prescripcion del mismo.</t>
  </si>
  <si>
    <t>Favorecimiento a terceros</t>
  </si>
  <si>
    <t>No existe</t>
  </si>
  <si>
    <t>Capacitación sobre Ley 734 de 2002 y 1474 de 2012.
Seguimiento al cumplimiento de terminos de los procesos</t>
  </si>
  <si>
    <t>(N° de proceso con vencimiento de terminos/ N° de procesos )*100</t>
  </si>
  <si>
    <t>Interprestacioens subjetivas de las normas vigentes para evitar o postergar su aplicación</t>
  </si>
  <si>
    <t>Capacitación sobre Ley 734 de 2002 y 1474 de 2012
Seguimiento al cumplimiento de los procesos, revisión de los procesos juridicos.
Solicitud de conceptos</t>
  </si>
  <si>
    <t>N° de quejas o procesos disciplinarios por favorecimiento de procesos judiciales</t>
  </si>
  <si>
    <t>GESTIÓN JURIDICA</t>
  </si>
  <si>
    <t xml:space="preserve">Asesorar y representar jurídicamente a la entidad de manera oportuna y eficiente,  asegurando la debida intervención en las acciones judiciales y administrativas, a través de conceptos, actos administrativos y acciones judiciales, para garantizar la defensa de los intereses del Instituto y que sus actuaciones se encuentren ajustadas en derecho, además la de apoyar jurídicamente el proceso misional de Gestión Inmobiliaria a través de la adquisición predial. </t>
  </si>
  <si>
    <t>el control es permanente</t>
  </si>
  <si>
    <t>Lider de Habitabilidad</t>
  </si>
  <si>
    <t>Deterioro imagen institucional
No cumplimiento de los objetivos estrategicos institucionales.
Baja ejecución de los recursos</t>
  </si>
  <si>
    <t>Búsqueda de toda clase de intermediarios e influencias para salir beneficiarios de los programas</t>
  </si>
  <si>
    <t>Asignación de beneficiarios a los proyectos que no cumplen con los requisitos</t>
  </si>
  <si>
    <t>4.Probable</t>
  </si>
  <si>
    <t>Fichas de calificación de cada programa
Check List cumplimiento de requsitos
Verificación a traves de bases de datos nacionales</t>
  </si>
  <si>
    <t>Cumplimiento estricto de los requisitos establecidos para cada programa</t>
  </si>
  <si>
    <t>N° de Quejas o Sanciones por casos de asignación de beneficiarios a los proyectos que no cumplen con los requisitos</t>
  </si>
  <si>
    <t>HABITABILIDAD</t>
  </si>
  <si>
    <t>Coordinar, formular y ejecutar políticas y proyectos  que mejoren las condiciones de vida de la población, mediante la implementación de instrumentos que orientan la gestión del ordenamiento territorial en sus elementos habitacional, de mejoramiento integral, de provisión de servicios públicos y de gestión del territorio urbano y rural.</t>
  </si>
  <si>
    <t>MAPA DE RIESGOS INSTITUCIONAL</t>
  </si>
  <si>
    <t>Técnico Administrativo</t>
  </si>
  <si>
    <t>Personal - Escaso control sobre los bienes por parte de los responsables de los mismos.</t>
  </si>
  <si>
    <t>Pérdida, sustracción o deterioro de bienes y equipos (Falta de control sobre los bienes)</t>
  </si>
  <si>
    <t>Errores al validar la información para el envio de informes a la Contaduría General de la Nación</t>
  </si>
  <si>
    <t>4.posible</t>
  </si>
  <si>
    <t>Pólizas de seguros de los bienes.</t>
  </si>
  <si>
    <t xml:space="preserve">
Garantizar que las pólizas se encuentren vigentes</t>
  </si>
  <si>
    <t xml:space="preserve">(Número de casos de pérdida, sustracción o deterioro de bienes/ N° de Bienes inventariados)*100 </t>
  </si>
  <si>
    <t>Infraestructura - Espacios inadecuados o insuficientes para el almacenamiento de los bienes.</t>
  </si>
  <si>
    <t>Falta de uniformidad con la codificación establecida para efectos de registro de la información contable</t>
  </si>
  <si>
    <t>Documento de asignación y/o responsabilidad sobre el bien.</t>
  </si>
  <si>
    <t>Personal - Uso inadecuado de los bienes por parte de funcionarios y contratistas</t>
  </si>
  <si>
    <t>Retrasos en los envíos de informes correspondientes, debido a los errores en la validación que generan una homologación posterior</t>
  </si>
  <si>
    <t>Planilla de salida de equipos de oficina.</t>
  </si>
  <si>
    <t xml:space="preserve">
Realizar trimestralmente toma física garantizando la actualización de los inventarios</t>
  </si>
  <si>
    <t>Procesos - Falta claridad en la ruta a seguir ante perdidas, sustracciones o deterioro de los bienes.</t>
  </si>
  <si>
    <t>GESTIÓN RECURSOS FÍSICOS</t>
  </si>
  <si>
    <t>Administrar los Gestión Recursos Físicos, generando los controles necesarios para garantizar la disponibilidad de infraestructura, bienes y servicios que requiere el normal funcionamiento del IDUVI.</t>
  </si>
</sst>
</file>

<file path=xl/styles.xml><?xml version="1.0" encoding="utf-8"?>
<styleSheet xmlns="http://schemas.openxmlformats.org/spreadsheetml/2006/main">
  <fonts count="57">
    <font>
      <sz val="11"/>
      <color theme="1"/>
      <name val="Calibri"/>
      <family val="2"/>
      <scheme val="minor"/>
    </font>
    <font>
      <b/>
      <sz val="11"/>
      <color indexed="8"/>
      <name val="Calibri"/>
      <family val="2"/>
    </font>
    <font>
      <b/>
      <sz val="11"/>
      <color indexed="63"/>
      <name val="Calibri"/>
      <family val="2"/>
    </font>
    <font>
      <sz val="11"/>
      <name val="Calibri"/>
      <family val="2"/>
    </font>
    <font>
      <sz val="8"/>
      <color indexed="8"/>
      <name val="Calibri"/>
      <family val="2"/>
    </font>
    <font>
      <sz val="11"/>
      <color indexed="8"/>
      <name val="Calibri"/>
      <family val="2"/>
    </font>
    <font>
      <b/>
      <sz val="11"/>
      <color indexed="8"/>
      <name val="Calibri"/>
      <family val="2"/>
    </font>
    <font>
      <sz val="11"/>
      <color indexed="9"/>
      <name val="Calibri"/>
      <family val="2"/>
    </font>
    <font>
      <sz val="11"/>
      <color indexed="60"/>
      <name val="Calibri"/>
      <family val="2"/>
    </font>
    <font>
      <b/>
      <sz val="11"/>
      <color indexed="81"/>
      <name val="Calibri"/>
      <family val="2"/>
    </font>
    <font>
      <sz val="11"/>
      <color indexed="81"/>
      <name val="Calibri"/>
      <family val="2"/>
    </font>
    <font>
      <sz val="10"/>
      <color indexed="81"/>
      <name val="Tahoma"/>
      <family val="2"/>
    </font>
    <font>
      <b/>
      <sz val="10"/>
      <color indexed="81"/>
      <name val="Tahoma"/>
      <family val="2"/>
    </font>
    <font>
      <sz val="10"/>
      <name val="Arial"/>
      <family val="2"/>
    </font>
    <font>
      <b/>
      <sz val="20"/>
      <color indexed="8"/>
      <name val="Calibri"/>
      <family val="2"/>
    </font>
    <font>
      <b/>
      <sz val="9"/>
      <name val="Arial Narrow"/>
      <family val="2"/>
    </font>
    <font>
      <b/>
      <sz val="12"/>
      <color indexed="8"/>
      <name val="Calibri"/>
      <family val="2"/>
    </font>
    <font>
      <b/>
      <sz val="14"/>
      <color indexed="8"/>
      <name val="Calibri"/>
      <family val="2"/>
    </font>
    <font>
      <b/>
      <sz val="11"/>
      <name val="Arial Narrow"/>
      <family val="2"/>
    </font>
    <font>
      <sz val="11"/>
      <name val="Arial Narrow"/>
      <family val="2"/>
    </font>
    <font>
      <b/>
      <sz val="12"/>
      <name val="Arial Narrow"/>
      <family val="2"/>
    </font>
    <font>
      <b/>
      <sz val="12"/>
      <name val="Calibri"/>
      <family val="2"/>
    </font>
    <font>
      <sz val="11"/>
      <color theme="1"/>
      <name val="Calibri"/>
      <family val="2"/>
      <scheme val="minor"/>
    </font>
    <font>
      <b/>
      <sz val="11"/>
      <color theme="1"/>
      <name val="Calibri"/>
      <family val="2"/>
      <scheme val="minor"/>
    </font>
    <font>
      <sz val="11"/>
      <name val="Calibri"/>
      <family val="2"/>
      <scheme val="minor"/>
    </font>
    <font>
      <sz val="11"/>
      <color rgb="FFC00000"/>
      <name val="Calibri"/>
      <family val="2"/>
      <scheme val="minor"/>
    </font>
    <font>
      <b/>
      <sz val="11"/>
      <color theme="0"/>
      <name val="Calibri"/>
      <family val="2"/>
      <scheme val="minor"/>
    </font>
    <font>
      <b/>
      <sz val="12"/>
      <color theme="6" tint="0.79998168889431442"/>
      <name val="Calibri"/>
      <family val="2"/>
      <scheme val="minor"/>
    </font>
    <font>
      <b/>
      <sz val="14"/>
      <color theme="6" tint="0.79998168889431442"/>
      <name val="Calibri"/>
      <family val="2"/>
      <scheme val="minor"/>
    </font>
    <font>
      <b/>
      <sz val="11"/>
      <name val="Calibri"/>
      <family val="2"/>
      <scheme val="minor"/>
    </font>
    <font>
      <sz val="11"/>
      <color theme="0"/>
      <name val="Calibri"/>
      <family val="2"/>
      <scheme val="minor"/>
    </font>
    <font>
      <b/>
      <sz val="10"/>
      <color theme="1"/>
      <name val="Calibri"/>
      <family val="2"/>
      <scheme val="minor"/>
    </font>
    <font>
      <b/>
      <sz val="10"/>
      <color indexed="8"/>
      <name val="Calibri"/>
      <family val="2"/>
      <scheme val="minor"/>
    </font>
    <font>
      <b/>
      <sz val="10"/>
      <name val="Calibri"/>
      <family val="2"/>
      <scheme val="minor"/>
    </font>
    <font>
      <b/>
      <sz val="12"/>
      <color theme="0"/>
      <name val="Calibri"/>
      <family val="2"/>
    </font>
    <font>
      <sz val="11"/>
      <color rgb="FFFF0000"/>
      <name val="Calibri"/>
      <family val="2"/>
      <scheme val="minor"/>
    </font>
    <font>
      <sz val="10"/>
      <name val="Calibri"/>
      <family val="2"/>
      <scheme val="minor"/>
    </font>
    <font>
      <b/>
      <sz val="12"/>
      <name val="Calibri"/>
      <family val="2"/>
      <scheme val="minor"/>
    </font>
    <font>
      <sz val="12"/>
      <color theme="1"/>
      <name val="Calibri"/>
      <family val="2"/>
      <scheme val="minor"/>
    </font>
    <font>
      <b/>
      <sz val="12"/>
      <color theme="0"/>
      <name val="Calibri"/>
      <family val="2"/>
      <scheme val="minor"/>
    </font>
    <font>
      <sz val="12"/>
      <name val="Calibri"/>
      <family val="2"/>
      <scheme val="minor"/>
    </font>
    <font>
      <b/>
      <sz val="12"/>
      <color theme="1"/>
      <name val="Calibri"/>
      <family val="2"/>
    </font>
    <font>
      <b/>
      <sz val="11"/>
      <color rgb="FFFF0000"/>
      <name val="Arial Narrow"/>
      <family val="2"/>
    </font>
    <font>
      <b/>
      <sz val="16"/>
      <name val="Calibri"/>
      <family val="2"/>
      <scheme val="minor"/>
    </font>
    <font>
      <b/>
      <sz val="16"/>
      <color theme="1"/>
      <name val="Calibri"/>
      <family val="2"/>
      <scheme val="minor"/>
    </font>
    <font>
      <sz val="12"/>
      <name val="Arial Narrow"/>
      <family val="2"/>
    </font>
    <font>
      <sz val="12"/>
      <color theme="1"/>
      <name val="Arial Narrow"/>
      <family val="2"/>
    </font>
    <font>
      <b/>
      <sz val="12"/>
      <color rgb="FFFFFF00"/>
      <name val="Calibri"/>
      <family val="2"/>
      <scheme val="minor"/>
    </font>
    <font>
      <sz val="11"/>
      <name val="Calibri Light"/>
      <family val="2"/>
      <scheme val="major"/>
    </font>
    <font>
      <b/>
      <sz val="11"/>
      <name val="Calibri"/>
      <family val="2"/>
    </font>
    <font>
      <b/>
      <sz val="14"/>
      <name val="Calibri"/>
      <family val="2"/>
    </font>
    <font>
      <b/>
      <sz val="12"/>
      <color theme="1"/>
      <name val="Calibri"/>
      <family val="2"/>
      <scheme val="minor"/>
    </font>
    <font>
      <sz val="12"/>
      <color theme="1"/>
      <name val="Arial"/>
      <family val="2"/>
    </font>
    <font>
      <sz val="12"/>
      <name val="Arial"/>
      <family val="2"/>
    </font>
    <font>
      <sz val="12"/>
      <color rgb="FF000000"/>
      <name val="Arial"/>
      <family val="2"/>
    </font>
    <font>
      <b/>
      <sz val="12"/>
      <color rgb="FF000000"/>
      <name val="Arial"/>
      <family val="2"/>
    </font>
    <font>
      <b/>
      <sz val="12"/>
      <name val="Arial"/>
      <family val="2"/>
    </font>
  </fonts>
  <fills count="31">
    <fill>
      <patternFill patternType="none"/>
    </fill>
    <fill>
      <patternFill patternType="gray125"/>
    </fill>
    <fill>
      <patternFill patternType="solid">
        <fgColor indexed="22"/>
        <bgColor indexed="31"/>
      </patternFill>
    </fill>
    <fill>
      <patternFill patternType="solid">
        <fgColor indexed="13"/>
        <bgColor indexed="34"/>
      </patternFill>
    </fill>
    <fill>
      <patternFill patternType="solid">
        <fgColor indexed="52"/>
        <bgColor indexed="64"/>
      </patternFill>
    </fill>
    <fill>
      <patternFill patternType="solid">
        <fgColor indexed="10"/>
        <bgColor indexed="64"/>
      </patternFill>
    </fill>
    <fill>
      <patternFill patternType="solid">
        <fgColor rgb="FFFFFFCC"/>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249977111117893"/>
        <bgColor indexed="64"/>
      </patternFill>
    </fill>
    <fill>
      <patternFill patternType="solid">
        <fgColor rgb="FF00B050"/>
        <bgColor indexed="64"/>
      </patternFill>
    </fill>
    <fill>
      <patternFill patternType="solid">
        <fgColor theme="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C00000"/>
        <bgColor indexed="64"/>
      </patternFill>
    </fill>
    <fill>
      <patternFill patternType="solid">
        <fgColor theme="9" tint="-0.249977111117893"/>
        <bgColor indexed="64"/>
      </patternFill>
    </fill>
    <fill>
      <patternFill patternType="solid">
        <fgColor theme="0"/>
        <bgColor indexed="31"/>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00CC00"/>
        <bgColor indexed="31"/>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FF"/>
        <bgColor indexed="64"/>
      </patternFill>
    </fill>
  </fills>
  <borders count="42">
    <border>
      <left/>
      <right/>
      <top/>
      <bottom/>
      <diagonal/>
    </border>
    <border>
      <left style="thin">
        <color indexed="63"/>
      </left>
      <right style="thin">
        <color indexed="63"/>
      </right>
      <top style="thin">
        <color indexed="63"/>
      </top>
      <bottom style="thin">
        <color indexed="63"/>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hair">
        <color rgb="FFFF0000"/>
      </left>
      <right style="hair">
        <color rgb="FFFF0000"/>
      </right>
      <top/>
      <bottom/>
      <diagonal/>
    </border>
    <border>
      <left style="hair">
        <color rgb="FFFF0000"/>
      </left>
      <right/>
      <top/>
      <bottom/>
      <diagonal/>
    </border>
    <border>
      <left style="thin">
        <color indexed="64"/>
      </left>
      <right style="hair">
        <color rgb="FFFF0000"/>
      </right>
      <top style="thin">
        <color indexed="64"/>
      </top>
      <bottom style="thin">
        <color indexed="64"/>
      </bottom>
      <diagonal/>
    </border>
    <border>
      <left style="hair">
        <color rgb="FFFF0000"/>
      </left>
      <right style="thin">
        <color indexed="64"/>
      </right>
      <top style="thin">
        <color indexed="64"/>
      </top>
      <bottom style="thin">
        <color indexed="64"/>
      </bottom>
      <diagonal/>
    </border>
    <border>
      <left/>
      <right style="hair">
        <color rgb="FFFF0000"/>
      </right>
      <top style="thin">
        <color indexed="64"/>
      </top>
      <bottom style="thin">
        <color indexed="64"/>
      </bottom>
      <diagonal/>
    </border>
    <border>
      <left style="thin">
        <color indexed="64"/>
      </left>
      <right style="hair">
        <color rgb="FFFF0000"/>
      </right>
      <top/>
      <bottom style="hair">
        <color rgb="FFFF0000"/>
      </bottom>
      <diagonal/>
    </border>
    <border>
      <left style="hair">
        <color rgb="FFFF0000"/>
      </left>
      <right style="thin">
        <color indexed="64"/>
      </right>
      <top/>
      <bottom style="hair">
        <color rgb="FFFF0000"/>
      </bottom>
      <diagonal/>
    </border>
    <border>
      <left style="thin">
        <color indexed="64"/>
      </left>
      <right style="thin">
        <color indexed="64"/>
      </right>
      <top/>
      <bottom style="hair">
        <color rgb="FFFF0000"/>
      </bottom>
      <diagonal/>
    </border>
    <border>
      <left/>
      <right style="thin">
        <color indexed="64"/>
      </right>
      <top style="thin">
        <color indexed="64"/>
      </top>
      <bottom style="hair">
        <color rgb="FFFF0000"/>
      </bottom>
      <diagonal/>
    </border>
    <border>
      <left/>
      <right style="thin">
        <color indexed="64"/>
      </right>
      <top/>
      <bottom style="hair">
        <color rgb="FFFF0000"/>
      </bottom>
      <diagonal/>
    </border>
    <border>
      <left style="thin">
        <color indexed="64"/>
      </left>
      <right style="hair">
        <color rgb="FFFF0000"/>
      </right>
      <top style="thin">
        <color indexed="64"/>
      </top>
      <bottom/>
      <diagonal/>
    </border>
    <border>
      <left style="hair">
        <color rgb="FFFF0000"/>
      </left>
      <right style="hair">
        <color rgb="FFFF0000"/>
      </right>
      <top style="thin">
        <color indexed="64"/>
      </top>
      <bottom/>
      <diagonal/>
    </border>
    <border>
      <left style="hair">
        <color rgb="FFFF0000"/>
      </left>
      <right style="thin">
        <color indexed="64"/>
      </right>
      <top style="thin">
        <color indexed="64"/>
      </top>
      <bottom/>
      <diagonal/>
    </border>
    <border>
      <left style="thin">
        <color indexed="64"/>
      </left>
      <right style="thin">
        <color indexed="64"/>
      </right>
      <top style="hair">
        <color rgb="FFFF0000"/>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s>
  <cellStyleXfs count="8">
    <xf numFmtId="0" fontId="0" fillId="0" borderId="0"/>
    <xf numFmtId="0" fontId="5" fillId="0" borderId="0"/>
    <xf numFmtId="0" fontId="5" fillId="0" borderId="0"/>
    <xf numFmtId="0" fontId="13" fillId="0" borderId="0"/>
    <xf numFmtId="0" fontId="13" fillId="0" borderId="0"/>
    <xf numFmtId="0" fontId="22" fillId="6" borderId="23" applyNumberFormat="0" applyFont="0" applyAlignment="0" applyProtection="0"/>
    <xf numFmtId="0" fontId="2" fillId="2" borderId="1" applyNumberFormat="0" applyAlignment="0" applyProtection="0"/>
    <xf numFmtId="0" fontId="2" fillId="2" borderId="1"/>
  </cellStyleXfs>
  <cellXfs count="285">
    <xf numFmtId="0" fontId="0" fillId="0" borderId="0" xfId="0"/>
    <xf numFmtId="0" fontId="0" fillId="0" borderId="0" xfId="0" applyFont="1"/>
    <xf numFmtId="0" fontId="0" fillId="0" borderId="0" xfId="0" applyFont="1" applyAlignment="1">
      <alignment vertical="center" wrapText="1"/>
    </xf>
    <xf numFmtId="0" fontId="5" fillId="0" borderId="0" xfId="1" applyFont="1"/>
    <xf numFmtId="0" fontId="5" fillId="0" borderId="2" xfId="1" applyFont="1" applyBorder="1"/>
    <xf numFmtId="0" fontId="5" fillId="0" borderId="2" xfId="1" applyFont="1" applyBorder="1" applyAlignment="1">
      <alignment horizontal="center" vertical="center"/>
    </xf>
    <xf numFmtId="0" fontId="23" fillId="0" borderId="0" xfId="0" applyFont="1"/>
    <xf numFmtId="0" fontId="5" fillId="0" borderId="0" xfId="1" applyFont="1" applyFill="1" applyBorder="1" applyAlignment="1">
      <alignment vertical="center" wrapText="1"/>
    </xf>
    <xf numFmtId="0" fontId="3" fillId="0" borderId="0" xfId="1" applyFont="1"/>
    <xf numFmtId="0" fontId="7" fillId="0" borderId="0" xfId="1" applyFont="1" applyFill="1"/>
    <xf numFmtId="0" fontId="5" fillId="0" borderId="3" xfId="1" applyFont="1" applyBorder="1"/>
    <xf numFmtId="0" fontId="5" fillId="0" borderId="4" xfId="1" applyFont="1" applyBorder="1" applyAlignment="1">
      <alignment horizontal="center" vertical="center"/>
    </xf>
    <xf numFmtId="0" fontId="5" fillId="0" borderId="0" xfId="1" applyFont="1" applyBorder="1" applyAlignment="1">
      <alignment horizontal="center" vertical="center"/>
    </xf>
    <xf numFmtId="0" fontId="0" fillId="0" borderId="0" xfId="0" applyFont="1" applyAlignment="1">
      <alignment horizontal="center" vertical="center" wrapText="1"/>
    </xf>
    <xf numFmtId="0" fontId="0" fillId="0" borderId="0" xfId="0" applyFont="1" applyAlignment="1" applyProtection="1">
      <alignment vertical="center" wrapText="1"/>
      <protection locked="0"/>
    </xf>
    <xf numFmtId="0" fontId="0" fillId="0" borderId="0" xfId="0" applyFont="1" applyProtection="1">
      <protection locked="0"/>
    </xf>
    <xf numFmtId="0" fontId="4" fillId="0" borderId="0" xfId="1" applyFont="1" applyBorder="1" applyAlignment="1">
      <alignment horizontal="center" wrapText="1"/>
    </xf>
    <xf numFmtId="0" fontId="5" fillId="0" borderId="0" xfId="2" applyAlignment="1">
      <alignment vertical="center"/>
    </xf>
    <xf numFmtId="0" fontId="5" fillId="0" borderId="0" xfId="2"/>
    <xf numFmtId="0" fontId="5" fillId="0" borderId="5" xfId="2" applyBorder="1" applyAlignment="1">
      <alignment horizontal="center"/>
    </xf>
    <xf numFmtId="0" fontId="5" fillId="0" borderId="5" xfId="2" applyBorder="1" applyAlignment="1">
      <alignment vertical="center" wrapText="1"/>
    </xf>
    <xf numFmtId="0" fontId="5" fillId="0" borderId="5" xfId="2" applyBorder="1" applyAlignment="1">
      <alignment wrapText="1"/>
    </xf>
    <xf numFmtId="0" fontId="5" fillId="7" borderId="5" xfId="2" applyFill="1" applyBorder="1" applyAlignment="1">
      <alignment horizontal="center"/>
    </xf>
    <xf numFmtId="0" fontId="5" fillId="7" borderId="5" xfId="2" applyFill="1" applyBorder="1"/>
    <xf numFmtId="0" fontId="5" fillId="7" borderId="5" xfId="2" applyFill="1" applyBorder="1" applyAlignment="1">
      <alignment wrapText="1"/>
    </xf>
    <xf numFmtId="0" fontId="24" fillId="7" borderId="5" xfId="0" applyFont="1" applyFill="1" applyBorder="1"/>
    <xf numFmtId="0" fontId="25" fillId="7" borderId="5" xfId="0" applyFont="1" applyFill="1" applyBorder="1"/>
    <xf numFmtId="0" fontId="26" fillId="9" borderId="0" xfId="0" applyFont="1" applyFill="1"/>
    <xf numFmtId="0" fontId="6" fillId="0" borderId="5" xfId="2" applyFont="1" applyBorder="1" applyAlignment="1">
      <alignment vertical="center" wrapText="1"/>
    </xf>
    <xf numFmtId="0" fontId="0" fillId="0" borderId="0" xfId="0" applyAlignment="1">
      <alignment wrapText="1"/>
    </xf>
    <xf numFmtId="0" fontId="24" fillId="7" borderId="5" xfId="0" applyFont="1" applyFill="1" applyBorder="1" applyAlignment="1">
      <alignment wrapText="1"/>
    </xf>
    <xf numFmtId="0" fontId="0" fillId="0" borderId="5" xfId="0" applyBorder="1" applyAlignment="1">
      <alignment wrapText="1"/>
    </xf>
    <xf numFmtId="0" fontId="27" fillId="10" borderId="5" xfId="0" applyFont="1" applyFill="1" applyBorder="1" applyAlignment="1">
      <alignment horizontal="center" vertical="center" wrapText="1"/>
    </xf>
    <xf numFmtId="0" fontId="28" fillId="10" borderId="5" xfId="0"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0" xfId="0" applyFill="1" applyAlignment="1">
      <alignment wrapText="1"/>
    </xf>
    <xf numFmtId="0" fontId="0" fillId="0" borderId="5" xfId="0" applyBorder="1"/>
    <xf numFmtId="0" fontId="5" fillId="0" borderId="3" xfId="1" applyFont="1" applyBorder="1" applyAlignment="1"/>
    <xf numFmtId="0" fontId="5" fillId="0" borderId="2" xfId="1" applyFont="1" applyBorder="1" applyAlignment="1"/>
    <xf numFmtId="0" fontId="5" fillId="0" borderId="0" xfId="1" applyFont="1" applyAlignment="1"/>
    <xf numFmtId="0" fontId="5" fillId="0" borderId="4" xfId="1" applyFont="1" applyBorder="1" applyAlignment="1"/>
    <xf numFmtId="0" fontId="5" fillId="0" borderId="0" xfId="1" applyFont="1" applyBorder="1" applyAlignment="1"/>
    <xf numFmtId="0" fontId="6" fillId="0" borderId="0" xfId="2" applyFont="1" applyAlignment="1">
      <alignment horizontal="center" wrapText="1"/>
    </xf>
    <xf numFmtId="0" fontId="5" fillId="0" borderId="0" xfId="2" applyAlignment="1">
      <alignment wrapText="1"/>
    </xf>
    <xf numFmtId="0" fontId="5" fillId="0" borderId="0" xfId="2" applyAlignment="1">
      <alignment horizontal="left" vertical="center" wrapText="1"/>
    </xf>
    <xf numFmtId="0" fontId="5" fillId="0" borderId="0" xfId="2" applyAlignment="1">
      <alignment horizontal="center" vertical="center" wrapText="1"/>
    </xf>
    <xf numFmtId="0" fontId="29" fillId="12" borderId="24" xfId="4" applyFont="1" applyFill="1" applyBorder="1" applyAlignment="1" applyProtection="1">
      <alignment horizontal="center" vertical="center" wrapText="1"/>
      <protection locked="0"/>
    </xf>
    <xf numFmtId="0" fontId="29" fillId="12" borderId="25" xfId="4" applyFont="1" applyFill="1" applyBorder="1" applyAlignment="1" applyProtection="1">
      <alignment horizontal="center" vertical="center" wrapText="1"/>
      <protection locked="0"/>
    </xf>
    <xf numFmtId="0" fontId="29" fillId="12" borderId="6" xfId="4" applyFont="1" applyFill="1" applyBorder="1" applyAlignment="1" applyProtection="1">
      <alignment horizontal="center" vertical="center" wrapText="1"/>
      <protection locked="0"/>
    </xf>
    <xf numFmtId="0" fontId="29" fillId="12" borderId="5" xfId="4" applyFont="1" applyFill="1" applyBorder="1" applyAlignment="1" applyProtection="1">
      <alignment horizontal="center" vertical="center" wrapText="1"/>
      <protection locked="0"/>
    </xf>
    <xf numFmtId="0" fontId="29" fillId="12" borderId="26" xfId="4" applyFont="1" applyFill="1" applyBorder="1" applyAlignment="1" applyProtection="1">
      <alignment horizontal="center" vertical="center" wrapText="1"/>
      <protection locked="0"/>
    </xf>
    <xf numFmtId="0" fontId="29" fillId="12" borderId="27" xfId="4" applyFont="1" applyFill="1" applyBorder="1" applyAlignment="1" applyProtection="1">
      <alignment horizontal="center" vertical="center" wrapText="1"/>
      <protection locked="0"/>
    </xf>
    <xf numFmtId="0" fontId="29" fillId="12" borderId="28" xfId="4" applyFont="1" applyFill="1" applyBorder="1" applyAlignment="1" applyProtection="1">
      <alignment horizontal="center" vertical="center" wrapText="1"/>
      <protection locked="0"/>
    </xf>
    <xf numFmtId="0" fontId="29" fillId="7" borderId="5" xfId="4" applyFont="1" applyFill="1" applyBorder="1" applyAlignment="1" applyProtection="1">
      <alignment horizontal="center" vertical="center" wrapText="1"/>
      <protection locked="0"/>
    </xf>
    <xf numFmtId="0" fontId="24" fillId="12" borderId="29" xfId="4" applyFont="1" applyFill="1" applyBorder="1" applyAlignment="1" applyProtection="1">
      <alignment horizontal="center" vertical="center" wrapText="1"/>
      <protection locked="0"/>
    </xf>
    <xf numFmtId="0" fontId="24" fillId="12" borderId="30" xfId="4" applyFont="1" applyFill="1" applyBorder="1" applyAlignment="1" applyProtection="1">
      <alignment horizontal="center" vertical="center" wrapText="1"/>
      <protection locked="0"/>
    </xf>
    <xf numFmtId="0" fontId="24" fillId="7" borderId="31" xfId="4" applyFont="1" applyFill="1" applyBorder="1" applyAlignment="1" applyProtection="1">
      <alignment horizontal="center" vertical="center" wrapText="1"/>
      <protection locked="0"/>
    </xf>
    <xf numFmtId="0" fontId="24" fillId="7" borderId="7" xfId="4" applyFont="1" applyFill="1" applyBorder="1" applyAlignment="1" applyProtection="1">
      <alignment horizontal="center" vertical="center" wrapText="1"/>
      <protection locked="0"/>
    </xf>
    <xf numFmtId="0" fontId="24" fillId="12" borderId="5" xfId="4" applyFont="1" applyFill="1" applyBorder="1" applyAlignment="1" applyProtection="1">
      <alignment horizontal="center" vertical="center" wrapText="1"/>
      <protection locked="0"/>
    </xf>
    <xf numFmtId="0" fontId="24" fillId="7" borderId="5" xfId="4" applyFont="1" applyFill="1" applyBorder="1" applyAlignment="1" applyProtection="1">
      <alignment horizontal="center" vertical="center" wrapText="1"/>
      <protection locked="0"/>
    </xf>
    <xf numFmtId="0" fontId="5" fillId="0" borderId="0" xfId="2" applyAlignment="1">
      <alignment horizontal="right" wrapText="1"/>
    </xf>
    <xf numFmtId="0" fontId="5" fillId="0" borderId="0" xfId="2" applyAlignment="1">
      <alignment horizontal="center" wrapText="1"/>
    </xf>
    <xf numFmtId="0" fontId="0" fillId="10" borderId="0" xfId="0" applyFill="1" applyAlignment="1">
      <alignment wrapText="1"/>
    </xf>
    <xf numFmtId="0" fontId="0" fillId="0" borderId="0" xfId="0"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wrapText="1"/>
    </xf>
    <xf numFmtId="0" fontId="6" fillId="0" borderId="5" xfId="2" applyFont="1" applyBorder="1" applyAlignment="1">
      <alignment horizontal="center" vertical="center" wrapText="1"/>
    </xf>
    <xf numFmtId="0" fontId="6" fillId="7" borderId="5" xfId="2" applyFont="1" applyFill="1" applyBorder="1" applyAlignment="1">
      <alignment horizontal="center" wrapText="1"/>
    </xf>
    <xf numFmtId="0" fontId="0" fillId="14" borderId="0" xfId="0" applyFill="1" applyAlignment="1">
      <alignment horizontal="left" vertical="center"/>
    </xf>
    <xf numFmtId="0" fontId="0" fillId="15" borderId="0" xfId="0" applyFill="1" applyAlignment="1">
      <alignment horizontal="left" vertical="center"/>
    </xf>
    <xf numFmtId="0" fontId="30" fillId="16" borderId="0" xfId="0" applyFont="1" applyFill="1" applyAlignment="1">
      <alignment horizontal="left" vertical="center"/>
    </xf>
    <xf numFmtId="0" fontId="0" fillId="8" borderId="0" xfId="0" applyFill="1" applyAlignment="1">
      <alignment horizontal="left" vertical="center"/>
    </xf>
    <xf numFmtId="0" fontId="0" fillId="14" borderId="0" xfId="0" applyFill="1" applyAlignment="1">
      <alignment horizontal="left" vertical="center" wrapText="1"/>
    </xf>
    <xf numFmtId="0" fontId="0" fillId="8" borderId="0" xfId="0" applyFill="1" applyAlignment="1">
      <alignment horizontal="left" vertical="center" wrapText="1"/>
    </xf>
    <xf numFmtId="0" fontId="31" fillId="13" borderId="5" xfId="3" applyFont="1" applyFill="1" applyBorder="1" applyAlignment="1">
      <alignment horizontal="center" vertical="center" wrapText="1"/>
    </xf>
    <xf numFmtId="0" fontId="32" fillId="3" borderId="5" xfId="1" applyFont="1" applyFill="1" applyBorder="1" applyAlignment="1">
      <alignment horizontal="center" vertical="center" wrapText="1"/>
    </xf>
    <xf numFmtId="0" fontId="33" fillId="4" borderId="5" xfId="3" applyFont="1" applyFill="1" applyBorder="1" applyAlignment="1">
      <alignment horizontal="center" vertical="center" wrapText="1"/>
    </xf>
    <xf numFmtId="0" fontId="33" fillId="5" borderId="5" xfId="3" applyFont="1" applyFill="1" applyBorder="1" applyAlignment="1">
      <alignment horizontal="center" vertical="center" wrapText="1"/>
    </xf>
    <xf numFmtId="0" fontId="34" fillId="17" borderId="8" xfId="1" applyFont="1" applyFill="1" applyBorder="1" applyAlignment="1">
      <alignment horizontal="center" vertical="center" wrapText="1"/>
    </xf>
    <xf numFmtId="0" fontId="34" fillId="17" borderId="9" xfId="1" applyFont="1" applyFill="1" applyBorder="1" applyAlignment="1">
      <alignment horizontal="center" vertical="center" wrapText="1"/>
    </xf>
    <xf numFmtId="0" fontId="34" fillId="17" borderId="10" xfId="1" applyFont="1" applyFill="1" applyBorder="1" applyAlignment="1">
      <alignment horizontal="center" vertical="center" wrapText="1"/>
    </xf>
    <xf numFmtId="0" fontId="16" fillId="0" borderId="11" xfId="1" applyFont="1" applyFill="1" applyBorder="1" applyAlignment="1">
      <alignment vertical="center" wrapText="1"/>
    </xf>
    <xf numFmtId="0" fontId="16" fillId="0" borderId="12" xfId="1" applyFont="1" applyFill="1" applyBorder="1" applyAlignment="1">
      <alignment vertical="center" wrapText="1"/>
    </xf>
    <xf numFmtId="0" fontId="6" fillId="18" borderId="0" xfId="1" applyFont="1" applyFill="1" applyBorder="1" applyAlignment="1"/>
    <xf numFmtId="0" fontId="5" fillId="0" borderId="0" xfId="1" applyFont="1" applyBorder="1"/>
    <xf numFmtId="0" fontId="34" fillId="17" borderId="13" xfId="1" applyFont="1" applyFill="1" applyBorder="1" applyAlignment="1">
      <alignment horizontal="center" vertical="center" wrapText="1"/>
    </xf>
    <xf numFmtId="0" fontId="16" fillId="0" borderId="5" xfId="1" applyFont="1" applyFill="1" applyBorder="1" applyAlignment="1">
      <alignment vertical="center" wrapText="1"/>
    </xf>
    <xf numFmtId="0" fontId="34" fillId="17" borderId="5"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11" xfId="1" applyFont="1" applyFill="1" applyBorder="1" applyAlignment="1">
      <alignment horizontal="center" vertical="center" wrapText="1"/>
    </xf>
    <xf numFmtId="0" fontId="16" fillId="0" borderId="14" xfId="1" applyFont="1" applyFill="1" applyBorder="1" applyAlignment="1">
      <alignment horizontal="center" vertical="center" wrapText="1"/>
    </xf>
    <xf numFmtId="0" fontId="6" fillId="7" borderId="5" xfId="2" applyFont="1" applyFill="1" applyBorder="1" applyAlignment="1">
      <alignment horizontal="center" vertical="center" wrapText="1"/>
    </xf>
    <xf numFmtId="0" fontId="5" fillId="7" borderId="5" xfId="2" applyFill="1" applyBorder="1" applyAlignment="1">
      <alignment vertical="center" wrapText="1"/>
    </xf>
    <xf numFmtId="0" fontId="24" fillId="12" borderId="32" xfId="4" applyFont="1" applyFill="1" applyBorder="1" applyAlignment="1" applyProtection="1">
      <alignment horizontal="justify" vertical="center" wrapText="1"/>
      <protection locked="0"/>
    </xf>
    <xf numFmtId="0" fontId="24" fillId="12" borderId="33" xfId="4" applyFont="1" applyFill="1" applyBorder="1" applyAlignment="1" applyProtection="1">
      <alignment horizontal="justify" vertical="center" wrapText="1"/>
      <protection locked="0"/>
    </xf>
    <xf numFmtId="0" fontId="24" fillId="12" borderId="15" xfId="4" applyFont="1" applyFill="1" applyBorder="1" applyAlignment="1" applyProtection="1">
      <alignment horizontal="justify" vertical="center" wrapText="1"/>
      <protection locked="0"/>
    </xf>
    <xf numFmtId="0" fontId="0" fillId="19" borderId="0" xfId="0" applyFill="1" applyAlignment="1">
      <alignment vertical="center" wrapText="1"/>
    </xf>
    <xf numFmtId="0" fontId="35" fillId="19" borderId="5" xfId="0" applyFont="1" applyFill="1" applyBorder="1" applyAlignment="1">
      <alignment vertical="center" wrapText="1"/>
    </xf>
    <xf numFmtId="0" fontId="0" fillId="20" borderId="5" xfId="0" applyFill="1" applyBorder="1" applyAlignment="1">
      <alignment vertical="center" wrapText="1"/>
    </xf>
    <xf numFmtId="0" fontId="0" fillId="19" borderId="5" xfId="0" applyFill="1" applyBorder="1" applyAlignment="1">
      <alignment vertical="center" wrapText="1"/>
    </xf>
    <xf numFmtId="0" fontId="35" fillId="20" borderId="5" xfId="0" applyFont="1" applyFill="1" applyBorder="1" applyAlignment="1">
      <alignment vertical="center" wrapText="1"/>
    </xf>
    <xf numFmtId="0" fontId="0" fillId="21" borderId="5" xfId="0" applyFill="1" applyBorder="1" applyAlignment="1">
      <alignment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0" fontId="0" fillId="12" borderId="5" xfId="0" applyFill="1" applyBorder="1" applyAlignment="1">
      <alignment vertical="center" wrapText="1"/>
    </xf>
    <xf numFmtId="0" fontId="6" fillId="7" borderId="5" xfId="2" applyFont="1" applyFill="1" applyBorder="1" applyAlignment="1">
      <alignment vertical="center" wrapText="1"/>
    </xf>
    <xf numFmtId="0" fontId="6" fillId="7" borderId="5" xfId="2" applyFont="1" applyFill="1" applyBorder="1" applyAlignment="1">
      <alignment wrapText="1"/>
    </xf>
    <xf numFmtId="0" fontId="38" fillId="0" borderId="0" xfId="0" applyFont="1"/>
    <xf numFmtId="0" fontId="46" fillId="0" borderId="0" xfId="0" applyFont="1" applyFill="1" applyAlignment="1"/>
    <xf numFmtId="14" fontId="33" fillId="12" borderId="20" xfId="0" applyNumberFormat="1" applyFont="1" applyFill="1" applyBorder="1" applyAlignment="1">
      <alignment horizontal="left" vertical="center" wrapText="1"/>
    </xf>
    <xf numFmtId="0" fontId="33" fillId="12" borderId="16" xfId="0" applyFont="1" applyFill="1" applyBorder="1" applyAlignment="1">
      <alignment horizontal="left" vertical="center" wrapText="1"/>
    </xf>
    <xf numFmtId="0" fontId="29" fillId="12" borderId="20" xfId="0" applyFont="1" applyFill="1" applyBorder="1" applyAlignment="1">
      <alignment horizontal="center" vertical="center" wrapText="1"/>
    </xf>
    <xf numFmtId="0" fontId="33" fillId="12" borderId="5" xfId="0" applyFont="1" applyFill="1" applyBorder="1" applyAlignment="1">
      <alignment horizontal="left" vertical="center" wrapText="1"/>
    </xf>
    <xf numFmtId="0" fontId="3" fillId="0" borderId="22" xfId="2" applyFont="1" applyBorder="1" applyAlignment="1">
      <alignment horizontal="center" vertical="center"/>
    </xf>
    <xf numFmtId="0" fontId="29" fillId="0" borderId="0" xfId="6" applyNumberFormat="1" applyFont="1" applyFill="1" applyBorder="1" applyAlignment="1" applyProtection="1">
      <alignment vertical="center" wrapText="1"/>
    </xf>
    <xf numFmtId="0" fontId="29" fillId="0" borderId="0" xfId="6" applyNumberFormat="1" applyFont="1" applyFill="1" applyBorder="1" applyAlignment="1" applyProtection="1">
      <alignment vertical="center" wrapText="1"/>
      <protection locked="0"/>
    </xf>
    <xf numFmtId="0" fontId="29" fillId="0" borderId="5" xfId="6" applyNumberFormat="1" applyFont="1" applyFill="1" applyBorder="1" applyAlignment="1" applyProtection="1">
      <alignment horizontal="center" vertical="center" wrapText="1"/>
    </xf>
    <xf numFmtId="0" fontId="49" fillId="24" borderId="5" xfId="2" applyFont="1" applyFill="1" applyBorder="1" applyAlignment="1">
      <alignment horizontal="center"/>
    </xf>
    <xf numFmtId="0" fontId="49" fillId="24" borderId="5" xfId="2" applyFont="1" applyFill="1" applyBorder="1" applyAlignment="1">
      <alignment horizontal="center" vertical="center" wrapText="1"/>
    </xf>
    <xf numFmtId="0" fontId="49" fillId="24" borderId="5" xfId="2" applyFont="1" applyFill="1" applyBorder="1" applyAlignment="1">
      <alignment horizontal="center" vertical="center"/>
    </xf>
    <xf numFmtId="0" fontId="5" fillId="0" borderId="5" xfId="2" applyBorder="1" applyAlignment="1">
      <alignment horizontal="center" vertical="center"/>
    </xf>
    <xf numFmtId="0" fontId="5" fillId="7" borderId="5" xfId="2" applyFill="1" applyBorder="1" applyAlignment="1">
      <alignment horizontal="center" vertical="center"/>
    </xf>
    <xf numFmtId="0" fontId="5" fillId="7" borderId="5" xfId="2" applyFill="1" applyBorder="1" applyAlignment="1">
      <alignment vertical="center"/>
    </xf>
    <xf numFmtId="0" fontId="1" fillId="0" borderId="5" xfId="2" applyFont="1" applyBorder="1" applyAlignment="1">
      <alignment vertical="center" wrapText="1"/>
    </xf>
    <xf numFmtId="0" fontId="5" fillId="0" borderId="5" xfId="2" applyBorder="1" applyAlignment="1">
      <alignment horizontal="center" vertical="center" wrapText="1"/>
    </xf>
    <xf numFmtId="0" fontId="46" fillId="0" borderId="5" xfId="0" applyFont="1" applyFill="1" applyBorder="1" applyAlignment="1">
      <alignment vertical="center" wrapText="1"/>
    </xf>
    <xf numFmtId="0" fontId="20" fillId="22" borderId="5" xfId="0" applyFont="1" applyFill="1" applyBorder="1" applyAlignment="1" applyProtection="1">
      <alignment horizontal="center" vertical="center" wrapText="1"/>
    </xf>
    <xf numFmtId="0" fontId="1" fillId="7" borderId="5" xfId="2" applyFont="1" applyFill="1" applyBorder="1" applyAlignment="1">
      <alignment horizontal="center" vertical="center" wrapText="1"/>
    </xf>
    <xf numFmtId="0" fontId="1" fillId="0" borderId="5" xfId="2" applyFont="1" applyBorder="1" applyAlignment="1">
      <alignment horizontal="center" vertical="center" wrapText="1"/>
    </xf>
    <xf numFmtId="0" fontId="37" fillId="29" borderId="5" xfId="0" applyFont="1" applyFill="1" applyBorder="1" applyAlignment="1" applyProtection="1">
      <alignment horizontal="center" vertical="center" wrapText="1"/>
    </xf>
    <xf numFmtId="0" fontId="45" fillId="0" borderId="5" xfId="0" applyFont="1" applyFill="1" applyBorder="1" applyAlignment="1" applyProtection="1">
      <alignment horizontal="center" vertical="center" wrapText="1"/>
      <protection locked="0"/>
    </xf>
    <xf numFmtId="0" fontId="45" fillId="12" borderId="5" xfId="0" applyFont="1" applyFill="1" applyBorder="1" applyAlignment="1" applyProtection="1">
      <alignment horizontal="center" vertical="center" wrapText="1"/>
      <protection locked="0"/>
    </xf>
    <xf numFmtId="0" fontId="45" fillId="7" borderId="5" xfId="0" applyFont="1" applyFill="1" applyBorder="1" applyAlignment="1" applyProtection="1">
      <alignment horizontal="center" vertical="center" textRotation="90" wrapText="1"/>
      <protection locked="0"/>
    </xf>
    <xf numFmtId="0" fontId="46" fillId="7" borderId="5" xfId="0" applyFont="1" applyFill="1" applyBorder="1" applyAlignment="1" applyProtection="1">
      <alignment horizontal="center" vertical="center" wrapText="1"/>
      <protection locked="0"/>
    </xf>
    <xf numFmtId="0" fontId="45" fillId="0" borderId="5" xfId="0" applyFont="1" applyFill="1" applyBorder="1" applyAlignment="1" applyProtection="1">
      <alignment horizontal="left" vertical="center" wrapText="1"/>
      <protection locked="0"/>
    </xf>
    <xf numFmtId="0" fontId="46" fillId="0" borderId="5" xfId="0" applyFont="1" applyBorder="1" applyAlignment="1">
      <alignment vertical="center" wrapText="1"/>
    </xf>
    <xf numFmtId="0" fontId="45" fillId="7" borderId="5" xfId="0" applyFont="1" applyFill="1" applyBorder="1" applyAlignment="1" applyProtection="1">
      <alignment horizontal="center" vertical="center" wrapText="1"/>
      <protection locked="0"/>
    </xf>
    <xf numFmtId="0" fontId="3" fillId="0" borderId="5" xfId="2" applyFont="1" applyBorder="1" applyAlignment="1">
      <alignment vertical="center" wrapText="1"/>
    </xf>
    <xf numFmtId="0" fontId="45" fillId="7" borderId="5" xfId="4" applyFont="1" applyFill="1" applyBorder="1" applyAlignment="1" applyProtection="1">
      <alignment horizontal="center" vertical="center" wrapText="1"/>
      <protection locked="0"/>
    </xf>
    <xf numFmtId="0" fontId="45" fillId="12" borderId="5" xfId="4" applyFont="1" applyFill="1" applyBorder="1" applyAlignment="1" applyProtection="1">
      <alignment horizontal="center" vertical="center" wrapText="1"/>
      <protection locked="0"/>
    </xf>
    <xf numFmtId="0" fontId="20" fillId="22" borderId="5" xfId="4" applyFont="1" applyFill="1" applyBorder="1" applyAlignment="1" applyProtection="1">
      <alignment horizontal="center" vertical="center" wrapText="1"/>
    </xf>
    <xf numFmtId="0" fontId="20" fillId="24" borderId="5" xfId="4" applyFont="1" applyFill="1" applyBorder="1" applyAlignment="1" applyProtection="1">
      <alignment horizontal="center" vertical="center" wrapText="1"/>
    </xf>
    <xf numFmtId="0" fontId="20" fillId="23" borderId="5" xfId="0" applyFont="1" applyFill="1" applyBorder="1" applyAlignment="1" applyProtection="1">
      <alignment horizontal="center" vertical="center" wrapText="1"/>
      <protection locked="0"/>
    </xf>
    <xf numFmtId="0" fontId="45" fillId="7" borderId="5" xfId="0" applyFont="1" applyFill="1" applyBorder="1" applyAlignment="1" applyProtection="1">
      <alignment vertical="center" wrapText="1"/>
      <protection locked="0"/>
    </xf>
    <xf numFmtId="0" fontId="20" fillId="0" borderId="5" xfId="0" applyFont="1" applyFill="1" applyBorder="1" applyAlignment="1" applyProtection="1">
      <alignment horizontal="center" vertical="center" wrapText="1"/>
    </xf>
    <xf numFmtId="0" fontId="45" fillId="28" borderId="5" xfId="0" applyFont="1" applyFill="1" applyBorder="1" applyAlignment="1" applyProtection="1">
      <alignment horizontal="center" vertical="center" wrapText="1"/>
    </xf>
    <xf numFmtId="14" fontId="45" fillId="0" borderId="5" xfId="0" applyNumberFormat="1" applyFont="1" applyFill="1" applyBorder="1" applyAlignment="1" applyProtection="1">
      <alignment horizontal="center" vertical="center" wrapText="1"/>
      <protection locked="0"/>
    </xf>
    <xf numFmtId="0" fontId="52" fillId="0" borderId="0" xfId="0" applyFont="1" applyFill="1" applyAlignment="1"/>
    <xf numFmtId="0" fontId="54" fillId="30" borderId="5" xfId="0" applyFont="1" applyFill="1" applyBorder="1" applyAlignment="1" applyProtection="1">
      <alignment horizontal="left" vertical="center" wrapText="1"/>
      <protection locked="0"/>
    </xf>
    <xf numFmtId="0" fontId="53" fillId="0" borderId="5" xfId="0" applyFont="1" applyFill="1" applyBorder="1" applyAlignment="1" applyProtection="1">
      <alignment horizontal="center" vertical="center" wrapText="1"/>
      <protection locked="0"/>
    </xf>
    <xf numFmtId="0" fontId="52" fillId="30" borderId="5" xfId="0" applyFont="1" applyFill="1" applyBorder="1" applyAlignment="1" applyProtection="1">
      <alignment wrapText="1"/>
      <protection locked="0"/>
    </xf>
    <xf numFmtId="0" fontId="51" fillId="0" borderId="5" xfId="0" applyFont="1" applyFill="1" applyBorder="1" applyAlignment="1">
      <alignment horizontal="center" vertical="center" textRotation="90"/>
    </xf>
    <xf numFmtId="0" fontId="38" fillId="0" borderId="5" xfId="0" applyFont="1" applyBorder="1" applyAlignment="1">
      <alignment horizontal="center" vertical="center" wrapText="1"/>
    </xf>
    <xf numFmtId="0" fontId="51" fillId="0" borderId="5" xfId="0" applyFont="1" applyFill="1" applyBorder="1" applyAlignment="1">
      <alignment horizontal="center" vertical="center" textRotation="90" wrapText="1"/>
    </xf>
    <xf numFmtId="0" fontId="37" fillId="8" borderId="5" xfId="0" applyFont="1" applyFill="1" applyBorder="1" applyAlignment="1" applyProtection="1">
      <alignment horizontal="center" vertical="center" wrapText="1"/>
    </xf>
    <xf numFmtId="0" fontId="39" fillId="24" borderId="5" xfId="0" applyFont="1" applyFill="1" applyBorder="1" applyAlignment="1" applyProtection="1">
      <alignment vertical="center" wrapText="1"/>
    </xf>
    <xf numFmtId="0" fontId="37" fillId="24" borderId="5" xfId="0" applyFont="1" applyFill="1" applyBorder="1" applyAlignment="1" applyProtection="1">
      <alignment vertical="center" wrapText="1"/>
    </xf>
    <xf numFmtId="0" fontId="44" fillId="12" borderId="5" xfId="0" applyFont="1" applyFill="1" applyBorder="1" applyAlignment="1" applyProtection="1">
      <alignment vertical="center" wrapText="1"/>
      <protection locked="0"/>
    </xf>
    <xf numFmtId="0" fontId="37" fillId="25" borderId="5" xfId="0" applyFont="1" applyFill="1" applyBorder="1" applyAlignment="1" applyProtection="1">
      <alignment vertical="center"/>
    </xf>
    <xf numFmtId="0" fontId="39" fillId="29" borderId="5" xfId="0" applyFont="1" applyFill="1" applyBorder="1" applyAlignment="1" applyProtection="1">
      <alignment vertical="center"/>
    </xf>
    <xf numFmtId="0" fontId="41" fillId="25" borderId="5" xfId="0" applyFont="1" applyFill="1" applyBorder="1" applyAlignment="1">
      <alignment horizontal="center" vertical="center" wrapText="1"/>
    </xf>
    <xf numFmtId="0" fontId="40" fillId="29" borderId="5" xfId="0" applyFont="1" applyFill="1" applyBorder="1" applyAlignment="1" applyProtection="1">
      <alignment horizontal="center" vertical="center" wrapText="1"/>
    </xf>
    <xf numFmtId="0" fontId="24" fillId="29" borderId="5" xfId="4" applyFont="1" applyFill="1" applyBorder="1" applyAlignment="1" applyProtection="1">
      <alignment horizontal="center" vertical="center" wrapText="1"/>
    </xf>
    <xf numFmtId="0" fontId="36" fillId="29" borderId="5" xfId="4" applyFont="1" applyFill="1" applyBorder="1" applyAlignment="1" applyProtection="1">
      <alignment horizontal="justify" vertical="center" wrapText="1"/>
    </xf>
    <xf numFmtId="0" fontId="24" fillId="29" borderId="5" xfId="4" applyFont="1" applyFill="1" applyBorder="1" applyAlignment="1" applyProtection="1">
      <alignment horizontal="justify" vertical="center" wrapText="1"/>
    </xf>
    <xf numFmtId="0" fontId="19" fillId="29" borderId="5" xfId="4" applyFont="1" applyFill="1" applyBorder="1" applyAlignment="1" applyProtection="1">
      <alignment horizontal="justify" vertical="center" wrapText="1"/>
    </xf>
    <xf numFmtId="0" fontId="42" fillId="29" borderId="5" xfId="4" applyFont="1" applyFill="1" applyBorder="1" applyAlignment="1" applyProtection="1">
      <alignment horizontal="center" vertical="center" wrapText="1"/>
    </xf>
    <xf numFmtId="0" fontId="15" fillId="29" borderId="5" xfId="4" applyFont="1" applyFill="1" applyBorder="1" applyAlignment="1" applyProtection="1">
      <alignment horizontal="center" vertical="center" wrapText="1"/>
    </xf>
    <xf numFmtId="0" fontId="20" fillId="29" borderId="5" xfId="4" applyFont="1" applyFill="1" applyBorder="1" applyAlignment="1" applyProtection="1">
      <alignment horizontal="center" vertical="center" wrapText="1"/>
    </xf>
    <xf numFmtId="0" fontId="18" fillId="29" borderId="5" xfId="5" applyFont="1" applyFill="1" applyBorder="1" applyAlignment="1" applyProtection="1">
      <alignment horizontal="center" vertical="center" wrapText="1"/>
    </xf>
    <xf numFmtId="0" fontId="48" fillId="29" borderId="5" xfId="0" applyFont="1" applyFill="1" applyBorder="1" applyAlignment="1" applyProtection="1">
      <alignment horizontal="center" vertical="center" textRotation="90" wrapText="1"/>
    </xf>
    <xf numFmtId="0" fontId="21" fillId="29" borderId="5" xfId="0" applyFont="1" applyFill="1" applyBorder="1" applyAlignment="1">
      <alignment horizontal="center" vertical="center" wrapText="1"/>
    </xf>
    <xf numFmtId="9" fontId="45" fillId="0" borderId="5" xfId="0" applyNumberFormat="1" applyFont="1" applyFill="1" applyBorder="1" applyAlignment="1" applyProtection="1">
      <alignment horizontal="center" vertical="center" wrapText="1"/>
      <protection locked="0"/>
    </xf>
    <xf numFmtId="0" fontId="20" fillId="0" borderId="5" xfId="0" applyFont="1" applyFill="1" applyBorder="1" applyAlignment="1" applyProtection="1">
      <alignment vertical="center" wrapText="1"/>
    </xf>
    <xf numFmtId="0" fontId="46" fillId="0" borderId="5" xfId="0" applyFont="1" applyFill="1" applyBorder="1" applyAlignment="1" applyProtection="1">
      <alignment horizontal="center" vertical="center" wrapText="1"/>
      <protection locked="0"/>
    </xf>
    <xf numFmtId="0" fontId="46" fillId="7" borderId="5" xfId="0" applyFont="1" applyFill="1" applyBorder="1" applyAlignment="1" applyProtection="1">
      <alignment horizontal="center" vertical="center" textRotation="90" wrapText="1"/>
      <protection locked="0"/>
    </xf>
    <xf numFmtId="0" fontId="46" fillId="0" borderId="5" xfId="0" applyFont="1" applyFill="1" applyBorder="1" applyAlignment="1" applyProtection="1">
      <alignment horizontal="left" vertical="center" wrapText="1"/>
      <protection locked="0"/>
    </xf>
    <xf numFmtId="0" fontId="46" fillId="28" borderId="5" xfId="0" applyFont="1" applyFill="1" applyBorder="1" applyAlignment="1" applyProtection="1">
      <alignment horizontal="center" vertical="center" wrapText="1"/>
    </xf>
    <xf numFmtId="0" fontId="53" fillId="28" borderId="5" xfId="0" applyFont="1" applyFill="1" applyBorder="1" applyAlignment="1" applyProtection="1">
      <alignment horizontal="center" vertical="center" wrapText="1"/>
    </xf>
    <xf numFmtId="0" fontId="53" fillId="7" borderId="5" xfId="4" applyFont="1" applyFill="1" applyBorder="1" applyAlignment="1" applyProtection="1">
      <alignment horizontal="center" vertical="center" wrapText="1"/>
      <protection locked="0"/>
    </xf>
    <xf numFmtId="0" fontId="53" fillId="12" borderId="5" xfId="4" applyFont="1" applyFill="1" applyBorder="1" applyAlignment="1" applyProtection="1">
      <alignment horizontal="center" vertical="center" wrapText="1"/>
      <protection locked="0"/>
    </xf>
    <xf numFmtId="0" fontId="56" fillId="0" borderId="5" xfId="0" applyFont="1" applyFill="1" applyBorder="1" applyAlignment="1" applyProtection="1">
      <alignment horizontal="center" vertical="center" wrapText="1"/>
    </xf>
    <xf numFmtId="0" fontId="16" fillId="12" borderId="5" xfId="2" applyFont="1" applyFill="1" applyBorder="1" applyAlignment="1">
      <alignment horizontal="center"/>
    </xf>
    <xf numFmtId="0" fontId="16" fillId="12" borderId="21" xfId="2" applyFont="1" applyFill="1" applyBorder="1" applyAlignment="1">
      <alignment horizontal="left"/>
    </xf>
    <xf numFmtId="0" fontId="16" fillId="12" borderId="0" xfId="2" applyFont="1" applyFill="1" applyBorder="1" applyAlignment="1">
      <alignment horizontal="left"/>
    </xf>
    <xf numFmtId="0" fontId="3" fillId="0" borderId="41" xfId="2" applyFont="1" applyBorder="1" applyAlignment="1">
      <alignment horizontal="center" vertical="center"/>
    </xf>
    <xf numFmtId="0" fontId="3" fillId="0" borderId="38" xfId="2" applyFont="1" applyBorder="1" applyAlignment="1">
      <alignment horizontal="center" vertical="center"/>
    </xf>
    <xf numFmtId="0" fontId="3" fillId="0" borderId="21" xfId="2" applyFont="1" applyBorder="1" applyAlignment="1">
      <alignment horizontal="center" vertical="center"/>
    </xf>
    <xf numFmtId="0" fontId="3" fillId="0" borderId="0" xfId="2" applyFont="1" applyBorder="1" applyAlignment="1">
      <alignment horizontal="center" vertical="center"/>
    </xf>
    <xf numFmtId="0" fontId="3" fillId="0" borderId="6" xfId="2" applyFont="1" applyBorder="1" applyAlignment="1">
      <alignment horizontal="center" vertical="center"/>
    </xf>
    <xf numFmtId="0" fontId="3" fillId="0" borderId="22" xfId="2" applyFont="1" applyBorder="1" applyAlignment="1">
      <alignment horizontal="center" vertical="center"/>
    </xf>
    <xf numFmtId="0" fontId="43" fillId="12" borderId="41" xfId="0" applyFont="1" applyFill="1" applyBorder="1" applyAlignment="1">
      <alignment horizontal="center" vertical="center" wrapText="1"/>
    </xf>
    <xf numFmtId="0" fontId="43" fillId="12" borderId="38" xfId="0" applyFont="1" applyFill="1" applyBorder="1" applyAlignment="1">
      <alignment horizontal="center" vertical="center" wrapText="1"/>
    </xf>
    <xf numFmtId="0" fontId="43" fillId="12" borderId="39" xfId="0" applyFont="1" applyFill="1" applyBorder="1" applyAlignment="1">
      <alignment horizontal="center" vertical="center" wrapText="1"/>
    </xf>
    <xf numFmtId="0" fontId="43" fillId="12" borderId="21" xfId="0" applyFont="1" applyFill="1" applyBorder="1" applyAlignment="1">
      <alignment horizontal="center" vertical="center" wrapText="1"/>
    </xf>
    <xf numFmtId="0" fontId="43" fillId="12" borderId="0" xfId="0" applyFont="1" applyFill="1" applyBorder="1" applyAlignment="1">
      <alignment horizontal="center" vertical="center" wrapText="1"/>
    </xf>
    <xf numFmtId="0" fontId="43" fillId="12" borderId="40" xfId="0" applyFont="1" applyFill="1" applyBorder="1" applyAlignment="1">
      <alignment horizontal="center" vertical="center" wrapText="1"/>
    </xf>
    <xf numFmtId="0" fontId="43" fillId="12" borderId="6" xfId="0" applyFont="1" applyFill="1" applyBorder="1" applyAlignment="1">
      <alignment horizontal="center" vertical="center" wrapText="1"/>
    </xf>
    <xf numFmtId="0" fontId="43" fillId="12" borderId="22" xfId="0" applyFont="1" applyFill="1" applyBorder="1" applyAlignment="1">
      <alignment horizontal="center" vertical="center" wrapText="1"/>
    </xf>
    <xf numFmtId="0" fontId="43" fillId="12" borderId="15" xfId="0" applyFont="1" applyFill="1" applyBorder="1" applyAlignment="1">
      <alignment horizontal="center" vertical="center" wrapText="1"/>
    </xf>
    <xf numFmtId="0" fontId="29" fillId="24" borderId="17" xfId="0" applyFont="1" applyFill="1" applyBorder="1" applyAlignment="1">
      <alignment horizontal="center" vertical="center" wrapText="1"/>
    </xf>
    <xf numFmtId="0" fontId="29" fillId="24" borderId="20" xfId="0" applyFont="1" applyFill="1" applyBorder="1" applyAlignment="1">
      <alignment horizontal="center" vertical="center" wrapText="1"/>
    </xf>
    <xf numFmtId="14" fontId="29" fillId="12" borderId="17" xfId="0" applyNumberFormat="1" applyFont="1" applyFill="1" applyBorder="1" applyAlignment="1">
      <alignment horizontal="center" vertical="center" wrapText="1"/>
    </xf>
    <xf numFmtId="0" fontId="29" fillId="12" borderId="20" xfId="0" applyFont="1" applyFill="1" applyBorder="1" applyAlignment="1">
      <alignment horizontal="center" vertical="center" wrapText="1"/>
    </xf>
    <xf numFmtId="0" fontId="29" fillId="12" borderId="16" xfId="0" applyFont="1" applyFill="1" applyBorder="1" applyAlignment="1">
      <alignment horizontal="center" vertical="center" wrapText="1"/>
    </xf>
    <xf numFmtId="0" fontId="51" fillId="0" borderId="5" xfId="0" applyFont="1" applyFill="1" applyBorder="1" applyAlignment="1">
      <alignment horizontal="center" vertical="center" textRotation="90" wrapText="1"/>
    </xf>
    <xf numFmtId="0" fontId="52" fillId="0" borderId="5" xfId="0" applyFont="1" applyFill="1" applyBorder="1" applyAlignment="1">
      <alignment horizontal="center" vertical="center" wrapText="1"/>
    </xf>
    <xf numFmtId="0" fontId="53" fillId="0" borderId="5" xfId="0" applyFont="1" applyFill="1" applyBorder="1" applyAlignment="1" applyProtection="1">
      <alignment horizontal="center" vertical="center" wrapText="1"/>
      <protection locked="0"/>
    </xf>
    <xf numFmtId="0" fontId="54" fillId="30" borderId="5" xfId="0" applyFont="1" applyFill="1" applyBorder="1" applyAlignment="1" applyProtection="1">
      <alignment horizontal="left" vertical="center" wrapText="1"/>
      <protection locked="0"/>
    </xf>
    <xf numFmtId="0" fontId="54" fillId="30" borderId="5" xfId="0" applyFont="1" applyFill="1" applyBorder="1" applyAlignment="1" applyProtection="1">
      <alignment wrapText="1"/>
      <protection locked="0"/>
    </xf>
    <xf numFmtId="0" fontId="52" fillId="30" borderId="5" xfId="0" applyFont="1" applyFill="1" applyBorder="1" applyAlignment="1" applyProtection="1">
      <alignment horizontal="center" wrapText="1"/>
      <protection locked="0"/>
    </xf>
    <xf numFmtId="14" fontId="53" fillId="0" borderId="5" xfId="0" applyNumberFormat="1" applyFont="1" applyFill="1" applyBorder="1" applyAlignment="1" applyProtection="1">
      <alignment horizontal="center" vertical="center" wrapText="1"/>
      <protection locked="0"/>
    </xf>
    <xf numFmtId="0" fontId="56" fillId="22" borderId="5" xfId="0" applyFont="1" applyFill="1" applyBorder="1" applyAlignment="1" applyProtection="1">
      <alignment horizontal="center" vertical="center" wrapText="1"/>
    </xf>
    <xf numFmtId="0" fontId="56" fillId="0" borderId="5" xfId="0" applyFont="1" applyFill="1" applyBorder="1" applyAlignment="1" applyProtection="1">
      <alignment horizontal="center" vertical="center" wrapText="1"/>
    </xf>
    <xf numFmtId="0" fontId="53" fillId="7" borderId="5" xfId="0" applyFont="1" applyFill="1" applyBorder="1" applyAlignment="1" applyProtection="1">
      <alignment horizontal="center" vertical="center" wrapText="1"/>
      <protection locked="0"/>
    </xf>
    <xf numFmtId="0" fontId="56" fillId="24" borderId="5" xfId="4" applyFont="1" applyFill="1" applyBorder="1" applyAlignment="1" applyProtection="1">
      <alignment horizontal="center" vertical="center" wrapText="1"/>
    </xf>
    <xf numFmtId="0" fontId="56" fillId="22" borderId="5" xfId="4" applyFont="1" applyFill="1" applyBorder="1" applyAlignment="1" applyProtection="1">
      <alignment horizontal="center" vertical="center" wrapText="1"/>
    </xf>
    <xf numFmtId="0" fontId="53" fillId="12" borderId="5" xfId="4" applyFont="1" applyFill="1" applyBorder="1" applyAlignment="1" applyProtection="1">
      <alignment horizontal="center" vertical="center" wrapText="1"/>
      <protection locked="0"/>
    </xf>
    <xf numFmtId="0" fontId="53" fillId="7" borderId="5" xfId="4" applyFont="1" applyFill="1" applyBorder="1" applyAlignment="1" applyProtection="1">
      <alignment horizontal="center" vertical="center" wrapText="1"/>
      <protection locked="0"/>
    </xf>
    <xf numFmtId="0" fontId="55" fillId="22" borderId="5" xfId="0" applyFont="1" applyFill="1" applyBorder="1" applyAlignment="1" applyProtection="1">
      <alignment horizontal="center" vertical="center" wrapText="1"/>
    </xf>
    <xf numFmtId="0" fontId="55" fillId="23" borderId="5" xfId="0" applyFont="1" applyFill="1" applyBorder="1" applyAlignment="1" applyProtection="1">
      <alignment horizontal="center" vertical="center" wrapText="1"/>
      <protection locked="0"/>
    </xf>
    <xf numFmtId="0" fontId="52" fillId="7" borderId="5" xfId="0" applyFont="1" applyFill="1" applyBorder="1" applyAlignment="1" applyProtection="1">
      <alignment horizontal="center" vertical="center" wrapText="1"/>
      <protection locked="0"/>
    </xf>
    <xf numFmtId="0" fontId="54" fillId="22" borderId="5" xfId="0" applyFont="1" applyFill="1" applyBorder="1" applyAlignment="1" applyProtection="1">
      <alignment vertical="center" wrapText="1"/>
      <protection locked="0"/>
    </xf>
    <xf numFmtId="0" fontId="54" fillId="22" borderId="5" xfId="0" applyFont="1" applyFill="1" applyBorder="1" applyAlignment="1" applyProtection="1">
      <alignment wrapText="1"/>
      <protection locked="0"/>
    </xf>
    <xf numFmtId="0" fontId="51" fillId="0" borderId="5" xfId="0" applyFont="1" applyFill="1" applyBorder="1" applyAlignment="1">
      <alignment horizontal="center" vertical="center" textRotation="90"/>
    </xf>
    <xf numFmtId="0" fontId="38" fillId="0" borderId="5" xfId="0" applyFont="1" applyBorder="1" applyAlignment="1">
      <alignment horizontal="center" vertical="center" wrapText="1"/>
    </xf>
    <xf numFmtId="0" fontId="45" fillId="7" borderId="5" xfId="0" applyFont="1" applyFill="1" applyBorder="1" applyAlignment="1" applyProtection="1">
      <alignment horizontal="center" vertical="center" wrapText="1"/>
      <protection locked="0"/>
    </xf>
    <xf numFmtId="0" fontId="45" fillId="0" borderId="5" xfId="0" applyFont="1" applyFill="1" applyBorder="1" applyAlignment="1" applyProtection="1">
      <alignment horizontal="center" vertical="center" wrapText="1"/>
      <protection locked="0"/>
    </xf>
    <xf numFmtId="0" fontId="20" fillId="22" borderId="5"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45" fillId="7" borderId="5" xfId="4" applyFont="1" applyFill="1" applyBorder="1" applyAlignment="1" applyProtection="1">
      <alignment horizontal="center" vertical="center" wrapText="1"/>
      <protection locked="0"/>
    </xf>
    <xf numFmtId="0" fontId="45" fillId="12" borderId="5" xfId="4" applyFont="1" applyFill="1" applyBorder="1" applyAlignment="1" applyProtection="1">
      <alignment horizontal="center" vertical="center" wrapText="1"/>
      <protection locked="0"/>
    </xf>
    <xf numFmtId="0" fontId="20" fillId="22" borderId="5" xfId="4" applyFont="1" applyFill="1" applyBorder="1" applyAlignment="1" applyProtection="1">
      <alignment horizontal="center" vertical="center" wrapText="1"/>
    </xf>
    <xf numFmtId="0" fontId="20" fillId="24" borderId="5" xfId="4"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46" fillId="7" borderId="5" xfId="0" applyFont="1" applyFill="1" applyBorder="1" applyAlignment="1" applyProtection="1">
      <alignment horizontal="center" vertical="center" wrapText="1"/>
      <protection locked="0"/>
    </xf>
    <xf numFmtId="0" fontId="20" fillId="23" borderId="5" xfId="0" applyFont="1" applyFill="1" applyBorder="1" applyAlignment="1" applyProtection="1">
      <alignment horizontal="center" vertical="center" wrapText="1"/>
      <protection locked="0"/>
    </xf>
    <xf numFmtId="0" fontId="37" fillId="29" borderId="5" xfId="0" applyFont="1" applyFill="1" applyBorder="1" applyAlignment="1">
      <alignment horizontal="center" vertical="center" wrapText="1"/>
    </xf>
    <xf numFmtId="0" fontId="37" fillId="25" borderId="5" xfId="0" applyFont="1" applyFill="1" applyBorder="1" applyAlignment="1" applyProtection="1">
      <alignment horizontal="center" vertical="center" wrapText="1"/>
    </xf>
    <xf numFmtId="0" fontId="39" fillId="29" borderId="5" xfId="0" applyFont="1" applyFill="1" applyBorder="1" applyAlignment="1" applyProtection="1">
      <alignment horizontal="center" vertical="center"/>
    </xf>
    <xf numFmtId="0" fontId="33" fillId="5" borderId="5" xfId="3" applyFont="1" applyFill="1" applyBorder="1" applyAlignment="1">
      <alignment horizontal="center" vertical="center" wrapText="1"/>
    </xf>
    <xf numFmtId="0" fontId="41" fillId="12" borderId="5" xfId="0" applyFont="1" applyFill="1" applyBorder="1" applyAlignment="1" applyProtection="1">
      <alignment horizontal="center" vertical="center" wrapText="1"/>
      <protection locked="0"/>
    </xf>
    <xf numFmtId="0" fontId="43" fillId="24" borderId="5" xfId="0" applyFont="1" applyFill="1" applyBorder="1" applyAlignment="1">
      <alignment horizontal="right" vertical="center"/>
    </xf>
    <xf numFmtId="0" fontId="37" fillId="24" borderId="5" xfId="0" applyFont="1" applyFill="1" applyBorder="1" applyAlignment="1" applyProtection="1">
      <alignment horizontal="center" vertical="center" wrapText="1"/>
    </xf>
    <xf numFmtId="0" fontId="37" fillId="24" borderId="5" xfId="0" applyFont="1" applyFill="1" applyBorder="1" applyAlignment="1">
      <alignment horizontal="center" vertical="center" wrapText="1"/>
    </xf>
    <xf numFmtId="0" fontId="37" fillId="29" borderId="5" xfId="0" applyFont="1" applyFill="1" applyBorder="1" applyAlignment="1" applyProtection="1">
      <alignment horizontal="center" vertical="center" wrapText="1"/>
    </xf>
    <xf numFmtId="0" fontId="0" fillId="0" borderId="41" xfId="0" applyFont="1" applyBorder="1" applyAlignment="1" applyProtection="1">
      <alignment horizontal="center"/>
      <protection locked="0"/>
    </xf>
    <xf numFmtId="0" fontId="0" fillId="0" borderId="38" xfId="0" applyFont="1" applyBorder="1" applyAlignment="1" applyProtection="1">
      <alignment horizontal="center"/>
      <protection locked="0"/>
    </xf>
    <xf numFmtId="0" fontId="0" fillId="0" borderId="39" xfId="0" applyFont="1" applyBorder="1" applyAlignment="1" applyProtection="1">
      <alignment horizontal="center"/>
      <protection locked="0"/>
    </xf>
    <xf numFmtId="0" fontId="0" fillId="0" borderId="21"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40" xfId="0" applyFont="1" applyBorder="1" applyAlignment="1" applyProtection="1">
      <alignment horizontal="center"/>
      <protection locked="0"/>
    </xf>
    <xf numFmtId="0" fontId="0" fillId="0" borderId="6" xfId="0" applyFont="1" applyBorder="1" applyAlignment="1" applyProtection="1">
      <alignment horizontal="center"/>
      <protection locked="0"/>
    </xf>
    <xf numFmtId="0" fontId="0" fillId="0" borderId="22" xfId="0" applyFont="1" applyBorder="1" applyAlignment="1" applyProtection="1">
      <alignment horizontal="center"/>
      <protection locked="0"/>
    </xf>
    <xf numFmtId="0" fontId="0" fillId="0" borderId="15" xfId="0" applyFont="1" applyBorder="1" applyAlignment="1" applyProtection="1">
      <alignment horizontal="center"/>
      <protection locked="0"/>
    </xf>
    <xf numFmtId="0" fontId="29" fillId="24" borderId="5" xfId="0" applyFont="1" applyFill="1" applyBorder="1" applyAlignment="1">
      <alignment horizontal="center" vertical="center" wrapText="1"/>
    </xf>
    <xf numFmtId="0" fontId="47" fillId="27" borderId="5" xfId="0" applyFont="1" applyFill="1" applyBorder="1" applyAlignment="1" applyProtection="1">
      <alignment horizontal="center" vertical="center" wrapText="1"/>
    </xf>
    <xf numFmtId="0" fontId="37" fillId="24" borderId="5" xfId="0" applyFont="1" applyFill="1" applyBorder="1" applyAlignment="1" applyProtection="1">
      <alignment horizontal="left" vertical="center" wrapText="1"/>
    </xf>
    <xf numFmtId="0" fontId="29" fillId="0" borderId="41" xfId="6" applyNumberFormat="1" applyFont="1" applyFill="1" applyBorder="1" applyAlignment="1" applyProtection="1">
      <alignment horizontal="center" vertical="center" wrapText="1"/>
    </xf>
    <xf numFmtId="0" fontId="29" fillId="0" borderId="38" xfId="6" applyNumberFormat="1" applyFont="1" applyFill="1" applyBorder="1" applyAlignment="1" applyProtection="1">
      <alignment horizontal="center" vertical="center" wrapText="1"/>
    </xf>
    <xf numFmtId="0" fontId="29" fillId="0" borderId="39" xfId="6" applyNumberFormat="1" applyFont="1" applyFill="1" applyBorder="1" applyAlignment="1" applyProtection="1">
      <alignment horizontal="center" vertical="center" wrapText="1"/>
    </xf>
    <xf numFmtId="0" fontId="29" fillId="0" borderId="21" xfId="6" applyNumberFormat="1" applyFont="1" applyFill="1" applyBorder="1" applyAlignment="1" applyProtection="1">
      <alignment horizontal="center" vertical="center" wrapText="1"/>
    </xf>
    <xf numFmtId="0" fontId="29" fillId="0" borderId="0" xfId="6" applyNumberFormat="1" applyFont="1" applyFill="1" applyBorder="1" applyAlignment="1" applyProtection="1">
      <alignment horizontal="center" vertical="center" wrapText="1"/>
    </xf>
    <xf numFmtId="0" fontId="29" fillId="0" borderId="40" xfId="6" applyNumberFormat="1" applyFont="1" applyFill="1" applyBorder="1" applyAlignment="1" applyProtection="1">
      <alignment horizontal="center" vertical="center" wrapText="1"/>
    </xf>
    <xf numFmtId="0" fontId="29" fillId="0" borderId="6" xfId="6" applyNumberFormat="1" applyFont="1" applyFill="1" applyBorder="1" applyAlignment="1" applyProtection="1">
      <alignment horizontal="center" vertical="center" wrapText="1"/>
    </xf>
    <xf numFmtId="0" fontId="29" fillId="0" borderId="22" xfId="6" applyNumberFormat="1" applyFont="1" applyFill="1" applyBorder="1" applyAlignment="1" applyProtection="1">
      <alignment horizontal="center" vertical="center" wrapText="1"/>
    </xf>
    <xf numFmtId="0" fontId="29" fillId="0" borderId="15" xfId="6" applyNumberFormat="1" applyFont="1" applyFill="1" applyBorder="1" applyAlignment="1" applyProtection="1">
      <alignment horizontal="center" vertical="center" wrapText="1"/>
    </xf>
    <xf numFmtId="0" fontId="0" fillId="0" borderId="0" xfId="0" applyAlignment="1">
      <alignment horizontal="center"/>
    </xf>
    <xf numFmtId="0" fontId="0" fillId="0" borderId="0" xfId="0" applyAlignment="1">
      <alignment horizontal="left" wrapText="1"/>
    </xf>
    <xf numFmtId="0" fontId="17" fillId="26" borderId="5" xfId="1" applyFont="1" applyFill="1" applyBorder="1" applyAlignment="1">
      <alignment horizontal="center" vertical="center"/>
    </xf>
    <xf numFmtId="0" fontId="50" fillId="29" borderId="5" xfId="1" applyFont="1" applyFill="1" applyBorder="1" applyAlignment="1">
      <alignment horizontal="center" vertical="center" textRotation="90"/>
    </xf>
    <xf numFmtId="0" fontId="5" fillId="0" borderId="0" xfId="2" applyAlignment="1">
      <alignment horizontal="center" wrapText="1"/>
    </xf>
    <xf numFmtId="0" fontId="5" fillId="0" borderId="5" xfId="2" applyBorder="1" applyAlignment="1">
      <alignment horizontal="center" wrapText="1"/>
    </xf>
    <xf numFmtId="0" fontId="5" fillId="0" borderId="17" xfId="2" applyBorder="1" applyAlignment="1">
      <alignment horizontal="center" vertical="center" wrapText="1"/>
    </xf>
    <xf numFmtId="0" fontId="5" fillId="0" borderId="16" xfId="2" applyBorder="1" applyAlignment="1">
      <alignment horizontal="center" vertical="center" wrapText="1"/>
    </xf>
    <xf numFmtId="0" fontId="14" fillId="0" borderId="0" xfId="2" applyFont="1" applyAlignment="1">
      <alignment horizontal="center" vertical="center" wrapText="1"/>
    </xf>
    <xf numFmtId="0" fontId="29" fillId="12" borderId="34" xfId="4" applyFont="1" applyFill="1" applyBorder="1" applyAlignment="1" applyProtection="1">
      <alignment horizontal="center" vertical="center" wrapText="1"/>
      <protection locked="0"/>
    </xf>
    <xf numFmtId="0" fontId="29" fillId="12" borderId="35" xfId="4" applyFont="1" applyFill="1" applyBorder="1" applyAlignment="1" applyProtection="1">
      <alignment horizontal="center" vertical="center" wrapText="1"/>
      <protection locked="0"/>
    </xf>
    <xf numFmtId="0" fontId="29" fillId="12" borderId="36" xfId="4" applyFont="1" applyFill="1" applyBorder="1" applyAlignment="1" applyProtection="1">
      <alignment horizontal="center" vertical="center" wrapText="1"/>
      <protection locked="0"/>
    </xf>
    <xf numFmtId="0" fontId="24" fillId="12" borderId="18" xfId="4" applyFont="1" applyFill="1" applyBorder="1" applyAlignment="1" applyProtection="1">
      <alignment horizontal="center" vertical="center" wrapText="1"/>
      <protection locked="0"/>
    </xf>
    <xf numFmtId="0" fontId="24" fillId="12" borderId="19" xfId="4" applyFont="1" applyFill="1" applyBorder="1" applyAlignment="1" applyProtection="1">
      <alignment horizontal="center" vertical="center" wrapText="1"/>
      <protection locked="0"/>
    </xf>
    <xf numFmtId="0" fontId="24" fillId="12" borderId="31" xfId="4" applyFont="1" applyFill="1" applyBorder="1" applyAlignment="1" applyProtection="1">
      <alignment horizontal="center" vertical="center" wrapText="1"/>
      <protection locked="0"/>
    </xf>
    <xf numFmtId="0" fontId="24" fillId="12" borderId="37" xfId="4" applyFont="1" applyFill="1" applyBorder="1" applyAlignment="1" applyProtection="1">
      <alignment horizontal="center" vertical="center" wrapText="1"/>
      <protection locked="0"/>
    </xf>
    <xf numFmtId="0" fontId="24" fillId="12" borderId="7" xfId="4" applyFont="1" applyFill="1" applyBorder="1" applyAlignment="1" applyProtection="1">
      <alignment horizontal="center" vertical="center" wrapText="1"/>
      <protection locked="0"/>
    </xf>
    <xf numFmtId="0" fontId="24" fillId="12" borderId="5" xfId="4" applyFont="1" applyFill="1" applyBorder="1" applyAlignment="1" applyProtection="1">
      <alignment horizontal="center" vertical="center" wrapText="1"/>
      <protection locked="0"/>
    </xf>
  </cellXfs>
  <cellStyles count="8">
    <cellStyle name="Excel Built-in Normal" xfId="1"/>
    <cellStyle name="Normal" xfId="0" builtinId="0"/>
    <cellStyle name="Normal 2" xfId="2"/>
    <cellStyle name="Normal 2 2" xfId="3"/>
    <cellStyle name="Normal_Mapa de riesgos nuevo IST_GESTION ultimo" xfId="4"/>
    <cellStyle name="Notas" xfId="5" builtinId="10"/>
    <cellStyle name="Salida 2" xfId="6"/>
    <cellStyle name="Salida 2 2" xfId="7"/>
  </cellStyles>
  <dxfs count="2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APA DE RIESGOS'!P9"/><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377825</xdr:colOff>
      <xdr:row>0</xdr:row>
      <xdr:rowOff>63499</xdr:rowOff>
    </xdr:from>
    <xdr:to>
      <xdr:col>1</xdr:col>
      <xdr:colOff>1016000</xdr:colOff>
      <xdr:row>2</xdr:row>
      <xdr:rowOff>207735</xdr:rowOff>
    </xdr:to>
    <xdr:pic>
      <xdr:nvPicPr>
        <xdr:cNvPr id="3" name="Imagen 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6881" r="2576" b="11429"/>
        <a:stretch/>
      </xdr:blipFill>
      <xdr:spPr bwMode="auto">
        <a:xfrm>
          <a:off x="377825" y="63499"/>
          <a:ext cx="1066800" cy="636361"/>
        </a:xfrm>
        <a:prstGeom prst="rect">
          <a:avLst/>
        </a:prstGeom>
        <a:ln>
          <a:noFill/>
        </a:ln>
        <a:extLst>
          <a:ext uri="{53640926-AAD7-44D8-BBD7-CCE9431645EC}">
            <a14:shadowObscured xmlns:a14="http://schemas.microsoft.com/office/drawing/2010/main" xmln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1365250</xdr:colOff>
      <xdr:row>0</xdr:row>
      <xdr:rowOff>0</xdr:rowOff>
    </xdr:from>
    <xdr:to>
      <xdr:col>2</xdr:col>
      <xdr:colOff>566965</xdr:colOff>
      <xdr:row>2</xdr:row>
      <xdr:rowOff>258535</xdr:rowOff>
    </xdr:to>
    <xdr:pic>
      <xdr:nvPicPr>
        <xdr:cNvPr id="3" name="Imagen 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6881" r="2576" b="11429"/>
        <a:stretch/>
      </xdr:blipFill>
      <xdr:spPr bwMode="auto">
        <a:xfrm>
          <a:off x="2825750" y="0"/>
          <a:ext cx="2440215" cy="1020535"/>
        </a:xfrm>
        <a:prstGeom prst="rect">
          <a:avLst/>
        </a:prstGeom>
        <a:ln>
          <a:noFill/>
        </a:ln>
        <a:extLst>
          <a:ext uri="{53640926-AAD7-44D8-BBD7-CCE9431645EC}">
            <a14:shadowObscured xmlns:a14="http://schemas.microsoft.com/office/drawing/2010/main" xmln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309763</xdr:colOff>
      <xdr:row>0</xdr:row>
      <xdr:rowOff>333774</xdr:rowOff>
    </xdr:from>
    <xdr:to>
      <xdr:col>19</xdr:col>
      <xdr:colOff>58965</xdr:colOff>
      <xdr:row>12</xdr:row>
      <xdr:rowOff>430626</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7253488" y="333774"/>
          <a:ext cx="8893202" cy="424022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6</xdr:col>
      <xdr:colOff>200025</xdr:colOff>
      <xdr:row>0</xdr:row>
      <xdr:rowOff>85725</xdr:rowOff>
    </xdr:from>
    <xdr:to>
      <xdr:col>7</xdr:col>
      <xdr:colOff>76200</xdr:colOff>
      <xdr:row>2</xdr:row>
      <xdr:rowOff>57150</xdr:rowOff>
    </xdr:to>
    <xdr:pic>
      <xdr:nvPicPr>
        <xdr:cNvPr id="3074" name="Imagen 2">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rot="1464248">
          <a:off x="6410325" y="85725"/>
          <a:ext cx="504825" cy="495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tin.puerto\Documents\Martin%202015\Riesgos\Copia%20de%20PROPUESTA%20MAPA%20DE%20RIESGOS%20SNR%202013%20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ella\Desktop\Memoria%20Documental\Memoria%20Documental\PRODUCTOS%20MECI\1.3.2%20-%201.3.3%20Identificaci&#243;n%20del%20Riesgo%20An&#225;lisis%20y%20valoraci&#243;n%20del%20riesgo\MR-HB-01%20Mapa%20de%20Riesgos%20Habitabilid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tella\Desktop\Memoria%20Documental\Memoria%20Documental\PRODUCTOS%20MECI\1.3.2%20-%201.3.3%20Identificaci&#243;n%20del%20Riesgo%20An&#225;lisis%20y%20valoraci&#243;n%20del%20riesgo\MR-GI-01%20Mapa%20de%20Riesgos%20Gesti&#243;n%20Inmobilia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tella\Desktop\Memoria%20Documental\Memoria%20Documental\PRODUCTOS%20MECI\1.3.2%20-%201.3.3%20Identificaci&#243;n%20del%20Riesgo%20An&#225;lisis%20y%20valoraci&#243;n%20del%20riesgo\MR-GD-01%20Mapa%20de%20Riesgo%20Gesti&#243;n%20Document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tella\Desktop\Memoria%20Documental\Memoria%20Documental\PRODUCTOS%20MECI\1.3.2%20-%201.3.3%20Identificaci&#243;n%20del%20Riesgo%20An&#225;lisis%20y%20valoraci&#243;n%20del%20riesgo\MR-GF-01%20Mapa%20de%20Riesgos%20Gestio&#769;n%20Financier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tella\Desktop\Memoria%20Documental\Memoria%20Documental\PRODUCTOS%20MECI\1.3.2%20-%201.3.3%20Identificaci&#243;n%20del%20Riesgo%20An&#225;lisis%20y%20valoraci&#243;n%20del%20riesgo\MR-GH-01%20Mapa%20de%20Riesgo%20Gesti&#243;n%20Human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tella\Desktop\Memoria%20Documental\Memoria%20Documental\PRODUCTOS%20MECI\1.3.2%20-%201.3.3%20Identificaci&#243;n%20del%20Riesgo%20An&#225;lisis%20y%20valoraci&#243;n%20del%20riesgo\MR-GJ-01%20Mapa%20de%20Riesgos%20Gestio&#769;n%20Juridic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tella\Desktop\Memoria%20Documental\Memoria%20Documental\PRODUCTOS%20MECI\1.3.2%20-%201.3.3%20Identificaci&#243;n%20del%20Riesgo%20An&#225;lisis%20y%20valoraci&#243;n%20del%20riesgo\MR-RF-01%20Mapa%20de%20Riesgos%20Recursos%20F&#237;sico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xto e."/>
      <sheetName val="Mapa Riesgos  (final)"/>
      <sheetName val="Tablas de Valoracion"/>
      <sheetName val="Evalua Control"/>
      <sheetName val="Escala"/>
      <sheetName val="Grafica Estrate"/>
      <sheetName val="Datos"/>
      <sheetName val="Copia de PROPUESTA MAPA DE RIES"/>
    </sheetNames>
    <sheetDataSet>
      <sheetData sheetId="0">
        <row r="2">
          <cell r="L2" t="str">
            <v>INT</v>
          </cell>
          <cell r="M2" t="str">
            <v>EXT</v>
          </cell>
        </row>
      </sheetData>
      <sheetData sheetId="1"/>
      <sheetData sheetId="2">
        <row r="3">
          <cell r="B3" t="str">
            <v>Estratégico</v>
          </cell>
          <cell r="C3" t="str">
            <v>Imagen</v>
          </cell>
          <cell r="D3" t="str">
            <v>Operativos</v>
          </cell>
          <cell r="E3" t="str">
            <v>Financieros</v>
          </cell>
          <cell r="F3" t="str">
            <v xml:space="preserve">Cumplimiento </v>
          </cell>
          <cell r="G3" t="str">
            <v>Tecnología</v>
          </cell>
          <cell r="H3" t="str">
            <v>Confidencialidad</v>
          </cell>
          <cell r="I3" t="str">
            <v>Legal</v>
          </cell>
          <cell r="J3" t="str">
            <v>Corrupcion</v>
          </cell>
        </row>
      </sheetData>
      <sheetData sheetId="3" refreshError="1"/>
      <sheetData sheetId="4">
        <row r="4">
          <cell r="A4" t="str">
            <v>1. El evento puede ocurrir solo en circunstancias excepcionales.No se ha presentado en los últimos 5 años.</v>
          </cell>
          <cell r="C4" t="str">
            <v>1. Raro</v>
          </cell>
          <cell r="E4" t="str">
            <v xml:space="preserve">1. Insignificante </v>
          </cell>
        </row>
        <row r="5">
          <cell r="A5" t="str">
            <v xml:space="preserve">2. El evento puede ocurrir en algún momentoAl menos de 1 vez en los últimos 5 años. </v>
          </cell>
          <cell r="C5" t="str">
            <v>2. Improbable</v>
          </cell>
          <cell r="E5" t="str">
            <v xml:space="preserve">2. Menor </v>
          </cell>
        </row>
        <row r="6">
          <cell r="A6" t="str">
            <v>3. El evento podría ocurrir en algún momentoAl menos de 1 vez en los últimos 2 años.</v>
          </cell>
          <cell r="C6" t="str">
            <v>3. Posible</v>
          </cell>
          <cell r="E6" t="str">
            <v xml:space="preserve">3. Moderado </v>
          </cell>
        </row>
        <row r="7">
          <cell r="A7" t="str">
            <v>4. El evento probablemente ocurrirá en la mayoría de las circunstanciasAl menos de 1 vez en el último año.</v>
          </cell>
          <cell r="C7" t="str">
            <v>4. Probable</v>
          </cell>
          <cell r="E7" t="str">
            <v>4. Mayor</v>
          </cell>
        </row>
        <row r="8">
          <cell r="A8" t="str">
            <v>5. Se espera que el evento ocurra en la mayoría de las circunstanciasMás de 1 vez al año.</v>
          </cell>
          <cell r="C8" t="str">
            <v>5. Casi Seguro</v>
          </cell>
          <cell r="E8" t="str">
            <v xml:space="preserve">5. Catastrófico </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exto"/>
      <sheetName val="MAPA DE RIESGOS"/>
      <sheetName val="Listas"/>
      <sheetName val="MATRIZ DE CALIFICACIÓN"/>
      <sheetName val="Evalua Control"/>
    </sheetNames>
    <sheetDataSet>
      <sheetData sheetId="0"/>
      <sheetData sheetId="1"/>
      <sheetData sheetId="2">
        <row r="6">
          <cell r="P6">
            <v>1</v>
          </cell>
          <cell r="Q6" t="str">
            <v>1.  Insignificante</v>
          </cell>
        </row>
        <row r="7">
          <cell r="P7">
            <v>2</v>
          </cell>
          <cell r="Q7" t="str">
            <v>2. Menor</v>
          </cell>
        </row>
        <row r="8">
          <cell r="P8">
            <v>3</v>
          </cell>
          <cell r="Q8" t="str">
            <v>3. Moderado</v>
          </cell>
        </row>
        <row r="9">
          <cell r="P9">
            <v>4</v>
          </cell>
          <cell r="Q9" t="str">
            <v>4. Mayor</v>
          </cell>
        </row>
        <row r="10">
          <cell r="P10">
            <v>5</v>
          </cell>
          <cell r="Q10" t="str">
            <v>5. Catastrófico</v>
          </cell>
        </row>
        <row r="12">
          <cell r="B12">
            <v>1</v>
          </cell>
          <cell r="C12" t="str">
            <v xml:space="preserve">1. Raro </v>
          </cell>
        </row>
        <row r="13">
          <cell r="B13">
            <v>2</v>
          </cell>
          <cell r="C13" t="str">
            <v>2. Improbable</v>
          </cell>
        </row>
        <row r="14">
          <cell r="B14">
            <v>3</v>
          </cell>
          <cell r="C14" t="str">
            <v>3. Posible</v>
          </cell>
        </row>
        <row r="15">
          <cell r="B15">
            <v>4</v>
          </cell>
          <cell r="C15" t="str">
            <v>4. Probable</v>
          </cell>
        </row>
        <row r="16">
          <cell r="B16">
            <v>5</v>
          </cell>
          <cell r="C16" t="str">
            <v>5. Casi seguro</v>
          </cell>
        </row>
      </sheetData>
      <sheetData sheetId="3">
        <row r="4">
          <cell r="D4" t="str">
            <v>(1) ZONA DE RIESGO BAJA
Asumir el riesgo</v>
          </cell>
          <cell r="E4" t="str">
            <v>(2) ZONA DE RIESGO BAJA
Asumir el riesgo</v>
          </cell>
          <cell r="F4" t="str">
            <v>(3) ZONA DE RIESGO MODERADA
Asumir o Reducir el Riesgo</v>
          </cell>
          <cell r="G4" t="str">
            <v>(4) ZONA DE RIESGO ALTA
Reducir, Evitar, Compartir o Transferir el Riesgo</v>
          </cell>
          <cell r="H4" t="str">
            <v>(5) ZONA DE RIESGO ALTA
Reducir, Evitar, Compartir o Transferir el Riesgo</v>
          </cell>
        </row>
        <row r="5">
          <cell r="D5" t="str">
            <v>(2) ZONA DE RIESGO BAJA
Asumir el riesgo</v>
          </cell>
          <cell r="E5" t="str">
            <v>(4) ZONA DE RIESGO BAJA
Asumir el riesgo</v>
          </cell>
          <cell r="F5" t="str">
            <v>(6) ZONA DE RIESGO MODERADA
Asumir o Reducir el Riesgo</v>
          </cell>
          <cell r="G5" t="str">
            <v>(8) ZONA DE RIESGO ALTA
Reducir, Evitar, Compartir o Transferir el Riesgo</v>
          </cell>
          <cell r="H5" t="str">
            <v>(10) ZONA DE RIESGO EXTREMA
Reducir, Evitar, Compartir o Transferir el Riesgo</v>
          </cell>
        </row>
        <row r="6">
          <cell r="D6" t="str">
            <v>(3) ZONA DE RIESGO BAJA
Asumir el riesgo</v>
          </cell>
          <cell r="E6" t="str">
            <v>(6) ZONA DE RIESGO MODERADA
Asumir o Reducir el Riesgo</v>
          </cell>
          <cell r="F6" t="str">
            <v>(9) ZONA DE RIESGO ALTA
Reducir, Evitar, Compartir o Transferir el Riesgo</v>
          </cell>
          <cell r="G6" t="str">
            <v>(12) ZONA DE RIESGO EXTREMA
Reducir, Evitar, Compartir o Transferir el Riesgo</v>
          </cell>
          <cell r="H6" t="str">
            <v>(15) ZONA DE RIESGO EXTREMA
Reducir, Evitar, Compartir o Transferir el Riesgo</v>
          </cell>
        </row>
        <row r="7">
          <cell r="D7" t="str">
            <v>(4) ZONA DE RIESGO MODERADA
Asumir o Reducir el Riesgo</v>
          </cell>
          <cell r="E7" t="str">
            <v>(8) ZONA DE RIESGO ALTA
Reducir, Evitar, Compartir o Transferir el Riesgo</v>
          </cell>
          <cell r="F7" t="str">
            <v>(12) ZONA DE RIESGO ALTA
Reducir, Evitar, Compartir o Transferir el Riesgo</v>
          </cell>
          <cell r="G7" t="str">
            <v>(16) ZONA DE RIESGO EXTREMA
Reducir, Evitar, Compartir o Transferir el Riesgo</v>
          </cell>
          <cell r="H7" t="str">
            <v>(20) ZONA DE RIESGO EXTREMA
Reducir, Evitar, Compartir o Transferir el Riesgo</v>
          </cell>
        </row>
        <row r="8">
          <cell r="D8" t="str">
            <v>(5) ZONA DE RIESGO ALTA
Reducir, Evitar, Compartir o Transferir el Riesgo</v>
          </cell>
          <cell r="E8" t="str">
            <v>(10) ZONA DE RIESGO ALTA
Reducir, Evitar, Compartir o Transferir el Riesgo</v>
          </cell>
          <cell r="F8" t="str">
            <v>(15) ZONA DE RIESGO EXTREMA
Reducir, Evitar, Compartir o Transferir el Riesgo</v>
          </cell>
          <cell r="G8" t="str">
            <v>(20) ZONA DE RIESGO EXTREMA
Reducir, Evitar, Compartir o Transferir el Riesgo</v>
          </cell>
          <cell r="H8" t="str">
            <v>(25)  ZONA DE RIESGO EXTREMA
Reducir, Evitar, Compartir o Transferir el Riesgo</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texto"/>
      <sheetName val="MAPA DE RIESGOS"/>
      <sheetName val="Listas"/>
      <sheetName val="MATRIZ DE CALIFICACIÓN"/>
      <sheetName val="Evalua Control"/>
    </sheetNames>
    <sheetDataSet>
      <sheetData sheetId="0"/>
      <sheetData sheetId="1"/>
      <sheetData sheetId="2">
        <row r="6">
          <cell r="P6">
            <v>1</v>
          </cell>
          <cell r="Q6" t="str">
            <v>1.  Insignificante</v>
          </cell>
        </row>
        <row r="7">
          <cell r="P7">
            <v>2</v>
          </cell>
          <cell r="Q7" t="str">
            <v>2. Menor</v>
          </cell>
        </row>
        <row r="8">
          <cell r="P8">
            <v>3</v>
          </cell>
          <cell r="Q8" t="str">
            <v>3. Moderado</v>
          </cell>
        </row>
        <row r="9">
          <cell r="P9">
            <v>4</v>
          </cell>
          <cell r="Q9" t="str">
            <v>4. Mayor</v>
          </cell>
        </row>
        <row r="10">
          <cell r="P10">
            <v>5</v>
          </cell>
          <cell r="Q10" t="str">
            <v>5. Catastrófico</v>
          </cell>
        </row>
        <row r="12">
          <cell r="B12">
            <v>1</v>
          </cell>
          <cell r="C12" t="str">
            <v xml:space="preserve">1. Raro </v>
          </cell>
        </row>
        <row r="13">
          <cell r="B13">
            <v>2</v>
          </cell>
          <cell r="C13" t="str">
            <v>2. Improbable</v>
          </cell>
        </row>
        <row r="14">
          <cell r="B14">
            <v>3</v>
          </cell>
          <cell r="C14" t="str">
            <v>3. Posible</v>
          </cell>
        </row>
        <row r="15">
          <cell r="B15">
            <v>4</v>
          </cell>
          <cell r="C15" t="str">
            <v>4. Probable</v>
          </cell>
        </row>
        <row r="16">
          <cell r="B16">
            <v>5</v>
          </cell>
          <cell r="C16" t="str">
            <v>5. Casi seguro</v>
          </cell>
        </row>
      </sheetData>
      <sheetData sheetId="3">
        <row r="4">
          <cell r="D4" t="str">
            <v>(1) ZONA DE RIESGO BAJA
Asumir el riesgo</v>
          </cell>
          <cell r="E4" t="str">
            <v>(2) ZONA DE RIESGO BAJA
Asumir el riesgo</v>
          </cell>
          <cell r="F4" t="str">
            <v>(3) ZONA DE RIESGO MODERADA
Asumir o Reducir el Riesgo</v>
          </cell>
          <cell r="G4" t="str">
            <v>(4) ZONA DE RIESGO ALTA
Reducir, Evitar, Compartir o Transferir el Riesgo</v>
          </cell>
          <cell r="H4" t="str">
            <v>(5) ZONA DE RIESGO ALTA
Reducir, Evitar, Compartir o Transferir el Riesgo</v>
          </cell>
        </row>
        <row r="5">
          <cell r="D5" t="str">
            <v>(2) ZONA DE RIESGO BAJA
Asumir el riesgo</v>
          </cell>
          <cell r="E5" t="str">
            <v>(4) ZONA DE RIESGO BAJA
Asumir el riesgo</v>
          </cell>
          <cell r="F5" t="str">
            <v>(6) ZONA DE RIESGO MODERADA
Asumir o Reducir el Riesgo</v>
          </cell>
          <cell r="G5" t="str">
            <v>(8) ZONA DE RIESGO ALTA
Reducir, Evitar, Compartir o Transferir el Riesgo</v>
          </cell>
          <cell r="H5" t="str">
            <v>(10) ZONA DE RIESGO EXTREMA
Reducir, Evitar, Compartir o Transferir el Riesgo</v>
          </cell>
        </row>
        <row r="6">
          <cell r="D6" t="str">
            <v>(3) ZONA DE RIESGO BAJA
Asumir el riesgo</v>
          </cell>
          <cell r="E6" t="str">
            <v>(6) ZONA DE RIESGO MODERADA
Asumir o Reducir el Riesgo</v>
          </cell>
          <cell r="F6" t="str">
            <v>(9) ZONA DE RIESGO ALTA
Reducir, Evitar, Compartir o Transferir el Riesgo</v>
          </cell>
          <cell r="G6" t="str">
            <v>(12) ZONA DE RIESGO EXTREMA
Reducir, Evitar, Compartir o Transferir el Riesgo</v>
          </cell>
          <cell r="H6" t="str">
            <v>(15) ZONA DE RIESGO EXTREMA
Reducir, Evitar, Compartir o Transferir el Riesgo</v>
          </cell>
        </row>
        <row r="7">
          <cell r="D7" t="str">
            <v>(4) ZONA DE RIESGO MODERADA
Asumir o Reducir el Riesgo</v>
          </cell>
          <cell r="E7" t="str">
            <v>(8) ZONA DE RIESGO ALTA
Reducir, Evitar, Compartir o Transferir el Riesgo</v>
          </cell>
          <cell r="F7" t="str">
            <v>(12) ZONA DE RIESGO ALTA
Reducir, Evitar, Compartir o Transferir el Riesgo</v>
          </cell>
          <cell r="G7" t="str">
            <v>(16) ZONA DE RIESGO EXTREMA
Reducir, Evitar, Compartir o Transferir el Riesgo</v>
          </cell>
          <cell r="H7" t="str">
            <v>(20) ZONA DE RIESGO EXTREMA
Reducir, Evitar, Compartir o Transferir el Riesgo</v>
          </cell>
        </row>
        <row r="8">
          <cell r="D8" t="str">
            <v>(5) ZONA DE RIESGO ALTA
Reducir, Evitar, Compartir o Transferir el Riesgo</v>
          </cell>
          <cell r="E8" t="str">
            <v>(10) ZONA DE RIESGO ALTA
Reducir, Evitar, Compartir o Transferir el Riesgo</v>
          </cell>
          <cell r="F8" t="str">
            <v>(15) ZONA DE RIESGO EXTREMA
Reducir, Evitar, Compartir o Transferir el Riesgo</v>
          </cell>
          <cell r="G8" t="str">
            <v>(20) ZONA DE RIESGO EXTREMA
Reducir, Evitar, Compartir o Transferir el Riesgo</v>
          </cell>
          <cell r="H8" t="str">
            <v>(25)  ZONA DE RIESGO EXTREMA
Reducir, Evitar, Compartir o Transferir el Riesgo</v>
          </cell>
        </row>
      </sheetData>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ntexto"/>
      <sheetName val="MAPA DE RIESGOS"/>
      <sheetName val="Listas"/>
      <sheetName val="MATRIZ DE CALIFICACIÓN"/>
      <sheetName val="Evalua Control"/>
      <sheetName val="Hoja1"/>
      <sheetName val="Hoja2"/>
    </sheetNames>
    <sheetDataSet>
      <sheetData sheetId="0"/>
      <sheetData sheetId="1"/>
      <sheetData sheetId="2">
        <row r="6">
          <cell r="P6">
            <v>1</v>
          </cell>
          <cell r="Q6" t="str">
            <v>1.  Insignificante</v>
          </cell>
        </row>
        <row r="7">
          <cell r="P7">
            <v>2</v>
          </cell>
          <cell r="Q7" t="str">
            <v>2. Menor</v>
          </cell>
        </row>
        <row r="8">
          <cell r="P8">
            <v>3</v>
          </cell>
          <cell r="Q8" t="str">
            <v>3. Moderado</v>
          </cell>
        </row>
        <row r="9">
          <cell r="P9">
            <v>4</v>
          </cell>
          <cell r="Q9" t="str">
            <v>4. Mayor</v>
          </cell>
        </row>
        <row r="10">
          <cell r="P10">
            <v>5</v>
          </cell>
          <cell r="Q10" t="str">
            <v>5. Catastrófico</v>
          </cell>
        </row>
        <row r="12">
          <cell r="B12">
            <v>1</v>
          </cell>
          <cell r="C12" t="str">
            <v xml:space="preserve">1. Raro </v>
          </cell>
        </row>
        <row r="13">
          <cell r="B13">
            <v>2</v>
          </cell>
          <cell r="C13" t="str">
            <v>2. Improbable</v>
          </cell>
        </row>
        <row r="14">
          <cell r="B14">
            <v>3</v>
          </cell>
          <cell r="C14" t="str">
            <v>3. Posible</v>
          </cell>
        </row>
        <row r="15">
          <cell r="B15">
            <v>4</v>
          </cell>
          <cell r="C15" t="str">
            <v>4. Probable</v>
          </cell>
        </row>
        <row r="16">
          <cell r="B16">
            <v>5</v>
          </cell>
          <cell r="C16" t="str">
            <v>5. Casi seguro</v>
          </cell>
        </row>
      </sheetData>
      <sheetData sheetId="3">
        <row r="4">
          <cell r="D4" t="str">
            <v>(1) ZONA DE RIESGO BAJA
Asumir el riesgo</v>
          </cell>
          <cell r="E4" t="str">
            <v>(2) ZONA DE RIESGO BAJA
Asumir el riesgo</v>
          </cell>
          <cell r="F4" t="str">
            <v>(3) ZONA DE RIESGO MODERADA
Asumir o Reducir el Riesgo</v>
          </cell>
          <cell r="G4" t="str">
            <v>(4) ZONA DE RIESGO ALTA
Reducir, Evitar, Compartir o Transferir el Riesgo</v>
          </cell>
          <cell r="H4" t="str">
            <v>(5) ZONA DE RIESGO ALTA
Reducir, Evitar, Compartir o Transferir el Riesgo</v>
          </cell>
        </row>
        <row r="5">
          <cell r="D5" t="str">
            <v>(2) ZONA DE RIESGO BAJA
Asumir el riesgo</v>
          </cell>
          <cell r="E5" t="str">
            <v>(4) ZONA DE RIESGO BAJA
Asumir el riesgo</v>
          </cell>
          <cell r="F5" t="str">
            <v>(6) ZONA DE RIESGO MODERADA
Asumir o Reducir el Riesgo</v>
          </cell>
          <cell r="G5" t="str">
            <v>(8) ZONA DE RIESGO ALTA
Reducir, Evitar, Compartir o Transferir el Riesgo</v>
          </cell>
          <cell r="H5" t="str">
            <v>(10) ZONA DE RIESGO EXTREMA
Reducir, Evitar, Compartir o Transferir el Riesgo</v>
          </cell>
        </row>
        <row r="6">
          <cell r="D6" t="str">
            <v>(3) ZONA DE RIESGO BAJA
Asumir el riesgo</v>
          </cell>
          <cell r="E6" t="str">
            <v>(6) ZONA DE RIESGO MODERADA
Asumir o Reducir el Riesgo</v>
          </cell>
          <cell r="F6" t="str">
            <v>(9) ZONA DE RIESGO ALTA
Reducir, Evitar, Compartir o Transferir el Riesgo</v>
          </cell>
          <cell r="G6" t="str">
            <v>(12) ZONA DE RIESGO EXTREMA
Reducir, Evitar, Compartir o Transferir el Riesgo</v>
          </cell>
          <cell r="H6" t="str">
            <v>(15) ZONA DE RIESGO EXTREMA
Reducir, Evitar, Compartir o Transferir el Riesgo</v>
          </cell>
        </row>
        <row r="7">
          <cell r="D7" t="str">
            <v>(4) ZONA DE RIESGO MODERADA
Asumir o Reducir el Riesgo</v>
          </cell>
          <cell r="E7" t="str">
            <v>(8) ZONA DE RIESGO ALTA
Reducir, Evitar, Compartir o Transferir el Riesgo</v>
          </cell>
          <cell r="F7" t="str">
            <v>(12) ZONA DE RIESGO ALTA
Reducir, Evitar, Compartir o Transferir el Riesgo</v>
          </cell>
          <cell r="G7" t="str">
            <v>(16) ZONA DE RIESGO EXTREMA
Reducir, Evitar, Compartir o Transferir el Riesgo</v>
          </cell>
          <cell r="H7" t="str">
            <v>(20) ZONA DE RIESGO EXTREMA
Reducir, Evitar, Compartir o Transferir el Riesgo</v>
          </cell>
        </row>
        <row r="8">
          <cell r="D8" t="str">
            <v>(5) ZONA DE RIESGO ALTA
Reducir, Evitar, Compartir o Transferir el Riesgo</v>
          </cell>
          <cell r="E8" t="str">
            <v>(10) ZONA DE RIESGO ALTA
Reducir, Evitar, Compartir o Transferir el Riesgo</v>
          </cell>
          <cell r="F8" t="str">
            <v>(15) ZONA DE RIESGO EXTREMA
Reducir, Evitar, Compartir o Transferir el Riesgo</v>
          </cell>
          <cell r="G8" t="str">
            <v>(20) ZONA DE RIESGO EXTREMA
Reducir, Evitar, Compartir o Transferir el Riesgo</v>
          </cell>
          <cell r="H8" t="str">
            <v>(25)  ZONA DE RIESGO EXTREMA
Reducir, Evitar, Compartir o Transferir el Riesgo</v>
          </cell>
        </row>
      </sheetData>
      <sheetData sheetId="4"/>
      <sheetData sheetId="5"/>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ntexto"/>
      <sheetName val="MAPA DE RIESGOS"/>
      <sheetName val="Listas"/>
      <sheetName val="MATRIZ DE CALIFICACIÓN"/>
      <sheetName val="Evalua Control"/>
    </sheetNames>
    <sheetDataSet>
      <sheetData sheetId="0"/>
      <sheetData sheetId="1"/>
      <sheetData sheetId="2">
        <row r="6">
          <cell r="P6">
            <v>1</v>
          </cell>
          <cell r="Q6" t="str">
            <v>1.  Insignificante</v>
          </cell>
        </row>
        <row r="7">
          <cell r="P7">
            <v>2</v>
          </cell>
          <cell r="Q7" t="str">
            <v>2. Menor</v>
          </cell>
        </row>
        <row r="8">
          <cell r="P8">
            <v>3</v>
          </cell>
          <cell r="Q8" t="str">
            <v>3. Moderado</v>
          </cell>
        </row>
        <row r="9">
          <cell r="P9">
            <v>4</v>
          </cell>
          <cell r="Q9" t="str">
            <v>4. Mayor</v>
          </cell>
        </row>
        <row r="10">
          <cell r="P10">
            <v>5</v>
          </cell>
          <cell r="Q10" t="str">
            <v>5. Catastrófico</v>
          </cell>
        </row>
        <row r="12">
          <cell r="A12" t="str">
            <v xml:space="preserve">1. El evento puede ocurrir solo en circunstancias excepcionales.
Orientador
(No se ha presentado en los últimos 5 años)
</v>
          </cell>
          <cell r="B12">
            <v>1</v>
          </cell>
          <cell r="C12" t="str">
            <v xml:space="preserve">1. Raro </v>
          </cell>
        </row>
        <row r="13">
          <cell r="A13" t="str">
            <v>2. El evento puede ocurrir en algún momento
Orientador
(Al menos de 1 vez en los últimos 5 años)</v>
          </cell>
          <cell r="B13">
            <v>2</v>
          </cell>
          <cell r="C13" t="str">
            <v>2. Improbable</v>
          </cell>
        </row>
        <row r="14">
          <cell r="A14" t="str">
            <v>3. El evento podría ocurrir en algún momento
Orientador
(Al menos de 1 vez en los últimos 2 años)</v>
          </cell>
          <cell r="B14">
            <v>3</v>
          </cell>
          <cell r="C14" t="str">
            <v>3. Posible</v>
          </cell>
        </row>
        <row r="15">
          <cell r="A15" t="str">
            <v>4. El evento probablemente ocurrirá en la mayoría de las circunstancias
Orientador
(Al menos de 1 vez en el último año)</v>
          </cell>
          <cell r="B15">
            <v>4</v>
          </cell>
          <cell r="C15" t="str">
            <v>4. Probable</v>
          </cell>
        </row>
        <row r="16">
          <cell r="A16" t="str">
            <v>5. Se espera que el evento ocurra en la mayoría de las circunstancias
Orientador
(Más de 1 vez al año)</v>
          </cell>
          <cell r="B16">
            <v>5</v>
          </cell>
          <cell r="C16" t="str">
            <v>5. Casi seguro</v>
          </cell>
        </row>
      </sheetData>
      <sheetData sheetId="3">
        <row r="4">
          <cell r="D4" t="str">
            <v>(1) ZONA DE RIESGO BAJA
Asumir el riesgo</v>
          </cell>
          <cell r="E4" t="str">
            <v>(2) ZONA DE RIESGO BAJA
Asumir el riesgo</v>
          </cell>
          <cell r="F4" t="str">
            <v>(3) ZONA DE RIESGO MODERADA
Asumir o Reducir el Riesgo</v>
          </cell>
          <cell r="G4" t="str">
            <v>(4) ZONA DE RIESGO ALTA
Reducir, Evitar, Compartir o Transferir el Riesgo</v>
          </cell>
          <cell r="H4" t="str">
            <v>(5) ZONA DE RIESGO ALTA
Reducir, Evitar, Compartir o Transferir el Riesgo</v>
          </cell>
        </row>
        <row r="5">
          <cell r="D5" t="str">
            <v>(2) ZONA DE RIESGO BAJA
Asumir el riesgo</v>
          </cell>
          <cell r="E5" t="str">
            <v>(4) ZONA DE RIESGO BAJA
Asumir el riesgo</v>
          </cell>
          <cell r="F5" t="str">
            <v>(6) ZONA DE RIESGO MODERADA
Asumir o Reducir el Riesgo</v>
          </cell>
          <cell r="G5" t="str">
            <v>(8) ZONA DE RIESGO ALTA
Reducir, Evitar, Compartir o Transferir el Riesgo</v>
          </cell>
          <cell r="H5" t="str">
            <v>(10) ZONA DE RIESGO EXTREMA
Reducir, Evitar, Compartir o Transferir el Riesgo</v>
          </cell>
        </row>
        <row r="6">
          <cell r="D6" t="str">
            <v>(3) ZONA DE RIESGO BAJA
Asumir el riesgo</v>
          </cell>
          <cell r="E6" t="str">
            <v>(6) ZONA DE RIESGO MODERADA
Asumir o Reducir el Riesgo</v>
          </cell>
          <cell r="F6" t="str">
            <v>(9) ZONA DE RIESGO ALTA
Reducir, Evitar, Compartir o Transferir el Riesgo</v>
          </cell>
          <cell r="G6" t="str">
            <v>(12) ZONA DE RIESGO EXTREMA
Reducir, Evitar, Compartir o Transferir el Riesgo</v>
          </cell>
          <cell r="H6" t="str">
            <v>(15) ZONA DE RIESGO EXTREMA
Reducir, Evitar, Compartir o Transferir el Riesgo</v>
          </cell>
        </row>
        <row r="7">
          <cell r="D7" t="str">
            <v>(4) ZONA DE RIESGO MODERADA
Asumir o Reducir el Riesgo</v>
          </cell>
          <cell r="E7" t="str">
            <v>(8) ZONA DE RIESGO ALTA
Reducir, Evitar, Compartir o Transferir el Riesgo</v>
          </cell>
          <cell r="F7" t="str">
            <v>(12) ZONA DE RIESGO ALTA
Reducir, Evitar, Compartir o Transferir el Riesgo</v>
          </cell>
          <cell r="G7" t="str">
            <v>(16) ZONA DE RIESGO EXTREMA
Reducir, Evitar, Compartir o Transferir el Riesgo</v>
          </cell>
          <cell r="H7" t="str">
            <v>(20) ZONA DE RIESGO EXTREMA
Reducir, Evitar, Compartir o Transferir el Riesgo</v>
          </cell>
        </row>
        <row r="8">
          <cell r="D8" t="str">
            <v>(5) ZONA DE RIESGO ALTA
Reducir, Evitar, Compartir o Transferir el Riesgo</v>
          </cell>
          <cell r="E8" t="str">
            <v>(10) ZONA DE RIESGO ALTA
Reducir, Evitar, Compartir o Transferir el Riesgo</v>
          </cell>
          <cell r="F8" t="str">
            <v>(15) ZONA DE RIESGO EXTREMA
Reducir, Evitar, Compartir o Transferir el Riesgo</v>
          </cell>
          <cell r="G8" t="str">
            <v>(20) ZONA DE RIESGO EXTREMA
Reducir, Evitar, Compartir o Transferir el Riesgo</v>
          </cell>
          <cell r="H8" t="str">
            <v>(25)  ZONA DE RIESGO EXTREMA
Reducir, Evitar, Compartir o Transferir el Riesgo</v>
          </cell>
        </row>
      </sheetData>
      <sheetData sheetId="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ntexto"/>
      <sheetName val="MAPA DE RIESGOS"/>
      <sheetName val="Listas"/>
      <sheetName val="MATRIZ DE CALIFICACIÓN"/>
      <sheetName val="Evalua Control"/>
    </sheetNames>
    <sheetDataSet>
      <sheetData sheetId="0"/>
      <sheetData sheetId="1"/>
      <sheetData sheetId="2"/>
      <sheetData sheetId="3">
        <row r="4">
          <cell r="D4" t="str">
            <v>(1) ZONA DE RIESGO BAJA
Asumir el riesgo</v>
          </cell>
          <cell r="E4" t="str">
            <v>(2) ZONA DE RIESGO BAJA
Asumir el riesgo</v>
          </cell>
          <cell r="F4" t="str">
            <v>(3) ZONA DE RIESGO MODERADA
Asumir o Reducir el Riesgo</v>
          </cell>
          <cell r="G4" t="str">
            <v>(4) ZONA DE RIESGO ALTA
Reducir, Evitar, Compartir o Transferir el Riesgo</v>
          </cell>
          <cell r="H4" t="str">
            <v>(5) ZONA DE RIESGO ALTA
Reducir, Evitar, Compartir o Transferir el Riesgo</v>
          </cell>
        </row>
        <row r="5">
          <cell r="D5" t="str">
            <v>(2) ZONA DE RIESGO BAJA
Asumir el riesgo</v>
          </cell>
          <cell r="E5" t="str">
            <v>(4) ZONA DE RIESGO BAJA
Asumir el riesgo</v>
          </cell>
          <cell r="F5" t="str">
            <v>(6) ZONA DE RIESGO MODERADA
Asumir o Reducir el Riesgo</v>
          </cell>
          <cell r="G5" t="str">
            <v>(8) ZONA DE RIESGO ALTA
Reducir, Evitar, Compartir o Transferir el Riesgo</v>
          </cell>
          <cell r="H5" t="str">
            <v>(10) ZONA DE RIESGO EXTREMA
Reducir, Evitar, Compartir o Transferir el Riesgo</v>
          </cell>
        </row>
        <row r="6">
          <cell r="D6" t="str">
            <v>(3) ZONA DE RIESGO BAJA
Asumir el riesgo</v>
          </cell>
          <cell r="E6" t="str">
            <v>(6) ZONA DE RIESGO MODERADA
Asumir o Reducir el Riesgo</v>
          </cell>
          <cell r="F6" t="str">
            <v>(9) ZONA DE RIESGO ALTA
Reducir, Evitar, Compartir o Transferir el Riesgo</v>
          </cell>
          <cell r="G6" t="str">
            <v>(12) ZONA DE RIESGO EXTREMA
Reducir, Evitar, Compartir o Transferir el Riesgo</v>
          </cell>
          <cell r="H6" t="str">
            <v>(15) ZONA DE RIESGO EXTREMA
Reducir, Evitar, Compartir o Transferir el Riesgo</v>
          </cell>
        </row>
        <row r="7">
          <cell r="D7" t="str">
            <v>(4) ZONA DE RIESGO MODERADA
Asumir o Reducir el Riesgo</v>
          </cell>
          <cell r="E7" t="str">
            <v>(8) ZONA DE RIESGO ALTA
Reducir, Evitar, Compartir o Transferir el Riesgo</v>
          </cell>
          <cell r="F7" t="str">
            <v>(12) ZONA DE RIESGO ALTA
Reducir, Evitar, Compartir o Transferir el Riesgo</v>
          </cell>
          <cell r="G7" t="str">
            <v>(16) ZONA DE RIESGO EXTREMA
Reducir, Evitar, Compartir o Transferir el Riesgo</v>
          </cell>
          <cell r="H7" t="str">
            <v>(20) ZONA DE RIESGO EXTREMA
Reducir, Evitar, Compartir o Transferir el Riesgo</v>
          </cell>
        </row>
        <row r="8">
          <cell r="D8" t="str">
            <v>(5) ZONA DE RIESGO ALTA
Reducir, Evitar, Compartir o Transferir el Riesgo</v>
          </cell>
          <cell r="E8" t="str">
            <v>(10) ZONA DE RIESGO ALTA
Reducir, Evitar, Compartir o Transferir el Riesgo</v>
          </cell>
          <cell r="F8" t="str">
            <v>(15) ZONA DE RIESGO EXTREMA
Reducir, Evitar, Compartir o Transferir el Riesgo</v>
          </cell>
          <cell r="G8" t="str">
            <v>(20) ZONA DE RIESGO EXTREMA
Reducir, Evitar, Compartir o Transferir el Riesgo</v>
          </cell>
          <cell r="H8" t="str">
            <v>(25)  ZONA DE RIESGO EXTREMA
Reducir, Evitar, Compartir o Transferir el Riesgo</v>
          </cell>
        </row>
      </sheetData>
      <sheetData sheetId="4"/>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ntexto"/>
      <sheetName val="MAPA DE RIESGOS"/>
      <sheetName val="Listas"/>
      <sheetName val="MATRIZ DE CALIFICACIÓN"/>
      <sheetName val="Evalua Control"/>
    </sheetNames>
    <sheetDataSet>
      <sheetData sheetId="0"/>
      <sheetData sheetId="1"/>
      <sheetData sheetId="2">
        <row r="6">
          <cell r="P6">
            <v>1</v>
          </cell>
          <cell r="Q6" t="str">
            <v>1.  Insignificante</v>
          </cell>
        </row>
        <row r="7">
          <cell r="P7">
            <v>2</v>
          </cell>
          <cell r="Q7" t="str">
            <v>2. Menor</v>
          </cell>
        </row>
        <row r="8">
          <cell r="P8">
            <v>3</v>
          </cell>
          <cell r="Q8" t="str">
            <v>3. Moderado</v>
          </cell>
        </row>
        <row r="9">
          <cell r="P9">
            <v>4</v>
          </cell>
          <cell r="Q9" t="str">
            <v>4. Mayor</v>
          </cell>
        </row>
        <row r="10">
          <cell r="P10">
            <v>5</v>
          </cell>
          <cell r="Q10" t="str">
            <v>5. Catastrófico</v>
          </cell>
        </row>
        <row r="12">
          <cell r="A12" t="str">
            <v xml:space="preserve">1. El evento puede ocurrir solo en circunstancias excepcionales.
Orientador
(No se ha presentado en los últimos 5 años)
</v>
          </cell>
          <cell r="B12">
            <v>1</v>
          </cell>
          <cell r="C12" t="str">
            <v xml:space="preserve">1. Raro </v>
          </cell>
        </row>
        <row r="13">
          <cell r="A13" t="str">
            <v>2. El evento puede ocurrir en algún momento
Orientador
(Al menos de 1 vez en los últimos 5 años)</v>
          </cell>
          <cell r="B13">
            <v>2</v>
          </cell>
          <cell r="C13" t="str">
            <v>2. Improbable</v>
          </cell>
        </row>
        <row r="14">
          <cell r="A14" t="str">
            <v>3. El evento podría ocurrir en algún momento
Orientador
(Al menos de 1 vez en los últimos 2 años)</v>
          </cell>
          <cell r="B14">
            <v>3</v>
          </cell>
          <cell r="C14" t="str">
            <v>3. Posible</v>
          </cell>
        </row>
        <row r="15">
          <cell r="A15" t="str">
            <v>4. El evento probablemente ocurrirá en la mayoría de las circunstancias
Orientador
(Al menos de 1 vez en el último año)</v>
          </cell>
          <cell r="B15">
            <v>4</v>
          </cell>
          <cell r="C15" t="str">
            <v>4. Probable</v>
          </cell>
        </row>
        <row r="16">
          <cell r="A16" t="str">
            <v>5. Se espera que el evento ocurra en la mayoría de las circunstancias
Orientador
(Más de 1 vez al año)</v>
          </cell>
          <cell r="B16">
            <v>5</v>
          </cell>
          <cell r="C16" t="str">
            <v>5. Casi seguro</v>
          </cell>
        </row>
      </sheetData>
      <sheetData sheetId="3">
        <row r="4">
          <cell r="D4" t="str">
            <v>(1) ZONA DE RIESGO BAJA
Asumir el riesgo</v>
          </cell>
          <cell r="E4" t="str">
            <v>(2) ZONA DE RIESGO BAJA
Asumir el riesgo</v>
          </cell>
          <cell r="F4" t="str">
            <v>(3) ZONA DE RIESGO MODERADA
Asumir o Reducir el Riesgo</v>
          </cell>
          <cell r="G4" t="str">
            <v>(4) ZONA DE RIESGO ALTA
Reducir, Evitar, Compartir o Transferir el Riesgo</v>
          </cell>
          <cell r="H4" t="str">
            <v>(5) ZONA DE RIESGO ALTA
Reducir, Evitar, Compartir o Transferir el Riesgo</v>
          </cell>
        </row>
        <row r="5">
          <cell r="D5" t="str">
            <v>(2) ZONA DE RIESGO BAJA
Asumir el riesgo</v>
          </cell>
          <cell r="E5" t="str">
            <v>(4) ZONA DE RIESGO BAJA
Asumir el riesgo</v>
          </cell>
          <cell r="F5" t="str">
            <v>(6) ZONA DE RIESGO MODERADA
Asumir o Reducir el Riesgo</v>
          </cell>
          <cell r="G5" t="str">
            <v>(8) ZONA DE RIESGO ALTA
Reducir, Evitar, Compartir o Transferir el Riesgo</v>
          </cell>
          <cell r="H5" t="str">
            <v>(10) ZONA DE RIESGO EXTREMA
Reducir, Evitar, Compartir o Transferir el Riesgo</v>
          </cell>
        </row>
        <row r="6">
          <cell r="D6" t="str">
            <v>(3) ZONA DE RIESGO BAJA
Asumir el riesgo</v>
          </cell>
          <cell r="E6" t="str">
            <v>(6) ZONA DE RIESGO MODERADA
Asumir o Reducir el Riesgo</v>
          </cell>
          <cell r="F6" t="str">
            <v>(9) ZONA DE RIESGO ALTA
Reducir, Evitar, Compartir o Transferir el Riesgo</v>
          </cell>
          <cell r="G6" t="str">
            <v>(12) ZONA DE RIESGO EXTREMA
Reducir, Evitar, Compartir o Transferir el Riesgo</v>
          </cell>
          <cell r="H6" t="str">
            <v>(15) ZONA DE RIESGO EXTREMA
Reducir, Evitar, Compartir o Transferir el Riesgo</v>
          </cell>
        </row>
        <row r="7">
          <cell r="D7" t="str">
            <v>(4) ZONA DE RIESGO MODERADA
Asumir o Reducir el Riesgo</v>
          </cell>
          <cell r="E7" t="str">
            <v>(8) ZONA DE RIESGO ALTA
Reducir, Evitar, Compartir o Transferir el Riesgo</v>
          </cell>
          <cell r="F7" t="str">
            <v>(12) ZONA DE RIESGO ALTA
Reducir, Evitar, Compartir o Transferir el Riesgo</v>
          </cell>
          <cell r="G7" t="str">
            <v>(16) ZONA DE RIESGO EXTREMA
Reducir, Evitar, Compartir o Transferir el Riesgo</v>
          </cell>
          <cell r="H7" t="str">
            <v>(20) ZONA DE RIESGO EXTREMA
Reducir, Evitar, Compartir o Transferir el Riesgo</v>
          </cell>
        </row>
        <row r="8">
          <cell r="D8" t="str">
            <v>(5) ZONA DE RIESGO ALTA
Reducir, Evitar, Compartir o Transferir el Riesgo</v>
          </cell>
          <cell r="E8" t="str">
            <v>(10) ZONA DE RIESGO ALTA
Reducir, Evitar, Compartir o Transferir el Riesgo</v>
          </cell>
          <cell r="F8" t="str">
            <v>(15) ZONA DE RIESGO EXTREMA
Reducir, Evitar, Compartir o Transferir el Riesgo</v>
          </cell>
          <cell r="G8" t="str">
            <v>(20) ZONA DE RIESGO EXTREMA
Reducir, Evitar, Compartir o Transferir el Riesgo</v>
          </cell>
          <cell r="H8" t="str">
            <v>(25)  ZONA DE RIESGO EXTREMA
Reducir, Evitar, Compartir o Transferir el Riesgo</v>
          </cell>
        </row>
      </sheetData>
      <sheetData sheetId="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ontexto"/>
      <sheetName val="MAPA DE RIESGOS"/>
      <sheetName val="Listas"/>
      <sheetName val="MATRIZ DE CALIFICACIÓN"/>
      <sheetName val="Evalua Control"/>
    </sheetNames>
    <sheetDataSet>
      <sheetData sheetId="0"/>
      <sheetData sheetId="1"/>
      <sheetData sheetId="2">
        <row r="6">
          <cell r="P6">
            <v>1</v>
          </cell>
          <cell r="Q6" t="str">
            <v>1.  Insignificante</v>
          </cell>
        </row>
        <row r="7">
          <cell r="P7">
            <v>2</v>
          </cell>
          <cell r="Q7" t="str">
            <v>2. Menor</v>
          </cell>
        </row>
        <row r="8">
          <cell r="P8">
            <v>3</v>
          </cell>
          <cell r="Q8" t="str">
            <v>3. Moderado</v>
          </cell>
        </row>
        <row r="9">
          <cell r="P9">
            <v>4</v>
          </cell>
          <cell r="Q9" t="str">
            <v>4. Mayor</v>
          </cell>
        </row>
        <row r="10">
          <cell r="P10">
            <v>5</v>
          </cell>
          <cell r="Q10" t="str">
            <v>5. Catastrófico</v>
          </cell>
        </row>
        <row r="12">
          <cell r="B12">
            <v>1</v>
          </cell>
          <cell r="C12" t="str">
            <v xml:space="preserve">1. Raro </v>
          </cell>
        </row>
        <row r="13">
          <cell r="B13">
            <v>2</v>
          </cell>
          <cell r="C13" t="str">
            <v>2. Improbable</v>
          </cell>
        </row>
        <row r="14">
          <cell r="B14">
            <v>3</v>
          </cell>
          <cell r="C14" t="str">
            <v>3. Posible</v>
          </cell>
        </row>
        <row r="15">
          <cell r="B15">
            <v>4</v>
          </cell>
          <cell r="C15" t="str">
            <v>4. Probable</v>
          </cell>
        </row>
        <row r="16">
          <cell r="B16">
            <v>5</v>
          </cell>
          <cell r="C16" t="str">
            <v>5. Casi seguro</v>
          </cell>
        </row>
      </sheetData>
      <sheetData sheetId="3">
        <row r="4">
          <cell r="D4" t="str">
            <v>(1) ZONA DE RIESGO BAJA
Asumir el riesgo</v>
          </cell>
          <cell r="E4" t="str">
            <v>(2) ZONA DE RIESGO BAJA
Asumir el riesgo</v>
          </cell>
          <cell r="F4" t="str">
            <v>(3) ZONA DE RIESGO MODERADA
Asumir o Reducir el Riesgo</v>
          </cell>
          <cell r="G4" t="str">
            <v>(4) ZONA DE RIESGO ALTA
Reducir, Evitar, Compartir o Transferir el Riesgo</v>
          </cell>
          <cell r="H4" t="str">
            <v>(5) ZONA DE RIESGO ALTA
Reducir, Evitar, Compartir o Transferir el Riesgo</v>
          </cell>
        </row>
        <row r="5">
          <cell r="D5" t="str">
            <v>(2) ZONA DE RIESGO BAJA
Asumir el riesgo</v>
          </cell>
          <cell r="E5" t="str">
            <v>(4) ZONA DE RIESGO BAJA
Asumir el riesgo</v>
          </cell>
          <cell r="F5" t="str">
            <v>(6) ZONA DE RIESGO MODERADA
Asumir o Reducir el Riesgo</v>
          </cell>
          <cell r="G5" t="str">
            <v>(8) ZONA DE RIESGO ALTA
Reducir, Evitar, Compartir o Transferir el Riesgo</v>
          </cell>
          <cell r="H5" t="str">
            <v>(10) ZONA DE RIESGO EXTREMA
Reducir, Evitar, Compartir o Transferir el Riesgo</v>
          </cell>
        </row>
        <row r="6">
          <cell r="D6" t="str">
            <v>(3) ZONA DE RIESGO BAJA
Asumir el riesgo</v>
          </cell>
          <cell r="E6" t="str">
            <v>(6) ZONA DE RIESGO MODERADA
Asumir o Reducir el Riesgo</v>
          </cell>
          <cell r="F6" t="str">
            <v>(9) ZONA DE RIESGO ALTA
Reducir, Evitar, Compartir o Transferir el Riesgo</v>
          </cell>
          <cell r="G6" t="str">
            <v>(12) ZONA DE RIESGO EXTREMA
Reducir, Evitar, Compartir o Transferir el Riesgo</v>
          </cell>
          <cell r="H6" t="str">
            <v>(15) ZONA DE RIESGO EXTREMA
Reducir, Evitar, Compartir o Transferir el Riesgo</v>
          </cell>
        </row>
        <row r="7">
          <cell r="D7" t="str">
            <v>(4) ZONA DE RIESGO MODERADA
Asumir o Reducir el Riesgo</v>
          </cell>
          <cell r="E7" t="str">
            <v>(8) ZONA DE RIESGO ALTA
Reducir, Evitar, Compartir o Transferir el Riesgo</v>
          </cell>
          <cell r="F7" t="str">
            <v>(12) ZONA DE RIESGO ALTA
Reducir, Evitar, Compartir o Transferir el Riesgo</v>
          </cell>
          <cell r="G7" t="str">
            <v>(16) ZONA DE RIESGO EXTREMA
Reducir, Evitar, Compartir o Transferir el Riesgo</v>
          </cell>
          <cell r="H7" t="str">
            <v>(20) ZONA DE RIESGO EXTREMA
Reducir, Evitar, Compartir o Transferir el Riesgo</v>
          </cell>
        </row>
        <row r="8">
          <cell r="D8" t="str">
            <v>(5) ZONA DE RIESGO ALTA
Reducir, Evitar, Compartir o Transferir el Riesgo</v>
          </cell>
          <cell r="E8" t="str">
            <v>(10) ZONA DE RIESGO ALTA
Reducir, Evitar, Compartir o Transferir el Riesgo</v>
          </cell>
          <cell r="F8" t="str">
            <v>(15) ZONA DE RIESGO EXTREMA
Reducir, Evitar, Compartir o Transferir el Riesgo</v>
          </cell>
          <cell r="G8" t="str">
            <v>(20) ZONA DE RIESGO EXTREMA
Reducir, Evitar, Compartir o Transferir el Riesgo</v>
          </cell>
          <cell r="H8" t="str">
            <v>(25)  ZONA DE RIESGO EXTREMA
Reducir, Evitar, Compartir o Transferir el Riesgo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Hoja9"/>
  <dimension ref="A1:F25"/>
  <sheetViews>
    <sheetView showGridLines="0" view="pageBreakPreview" zoomScale="60" zoomScaleNormal="100" workbookViewId="0">
      <selection activeCell="C11" sqref="C11"/>
    </sheetView>
  </sheetViews>
  <sheetFormatPr baseColWidth="10" defaultRowHeight="15"/>
  <cols>
    <col min="1" max="1" width="6.42578125" style="18" customWidth="1"/>
    <col min="2" max="2" width="24.140625" style="43" customWidth="1"/>
    <col min="3" max="3" width="42.7109375" style="18" customWidth="1"/>
    <col min="4" max="4" width="10" style="18" customWidth="1"/>
    <col min="5" max="5" width="20.85546875" style="18" customWidth="1"/>
    <col min="6" max="6" width="49.42578125" style="18" customWidth="1"/>
    <col min="7" max="7" width="6.85546875" style="18" customWidth="1"/>
    <col min="8" max="8" width="11.42578125" style="18" customWidth="1"/>
    <col min="9" max="16384" width="11.42578125" style="18"/>
  </cols>
  <sheetData>
    <row r="1" spans="1:6" s="17" customFormat="1" ht="18.75" customHeight="1">
      <c r="A1" s="185"/>
      <c r="B1" s="186"/>
      <c r="C1" s="191" t="s">
        <v>247</v>
      </c>
      <c r="D1" s="192"/>
      <c r="E1" s="193"/>
      <c r="F1" s="112" t="s">
        <v>245</v>
      </c>
    </row>
    <row r="2" spans="1:6" s="17" customFormat="1" ht="19.5" customHeight="1">
      <c r="A2" s="187"/>
      <c r="B2" s="188"/>
      <c r="C2" s="194"/>
      <c r="D2" s="195"/>
      <c r="E2" s="196"/>
      <c r="F2" s="112" t="s">
        <v>248</v>
      </c>
    </row>
    <row r="3" spans="1:6" s="17" customFormat="1" ht="19.5" customHeight="1">
      <c r="A3" s="189"/>
      <c r="B3" s="190"/>
      <c r="C3" s="197"/>
      <c r="D3" s="198"/>
      <c r="E3" s="199"/>
      <c r="F3" s="112" t="s">
        <v>246</v>
      </c>
    </row>
    <row r="4" spans="1:6" s="17" customFormat="1" ht="19.5" customHeight="1">
      <c r="A4" s="113"/>
      <c r="B4" s="113"/>
      <c r="C4" s="111"/>
      <c r="D4" s="111"/>
      <c r="E4" s="109"/>
      <c r="F4" s="110"/>
    </row>
    <row r="5" spans="1:6" s="17" customFormat="1" ht="36.75" customHeight="1">
      <c r="A5" s="200" t="s">
        <v>178</v>
      </c>
      <c r="B5" s="201"/>
      <c r="C5" s="202">
        <v>42344</v>
      </c>
      <c r="D5" s="203"/>
      <c r="E5" s="203"/>
      <c r="F5" s="204"/>
    </row>
    <row r="6" spans="1:6" ht="29.25" customHeight="1">
      <c r="A6" s="183" t="s">
        <v>47</v>
      </c>
      <c r="B6" s="184"/>
      <c r="C6" s="184"/>
      <c r="D6" s="184"/>
      <c r="E6" s="184"/>
    </row>
    <row r="7" spans="1:6" ht="20.25" customHeight="1">
      <c r="A7" s="182"/>
      <c r="B7" s="182"/>
      <c r="C7" s="182"/>
      <c r="D7" s="182"/>
      <c r="E7" s="182"/>
      <c r="F7" s="182"/>
    </row>
    <row r="8" spans="1:6" ht="32.25" customHeight="1">
      <c r="A8" s="117" t="s">
        <v>48</v>
      </c>
      <c r="B8" s="118" t="s">
        <v>64</v>
      </c>
      <c r="C8" s="119" t="s">
        <v>204</v>
      </c>
      <c r="D8" s="117" t="s">
        <v>48</v>
      </c>
      <c r="E8" s="118" t="s">
        <v>65</v>
      </c>
      <c r="F8" s="119" t="s">
        <v>204</v>
      </c>
    </row>
    <row r="9" spans="1:6" s="17" customFormat="1" ht="86.25" customHeight="1">
      <c r="A9" s="120">
        <f t="shared" ref="A9:A25" ca="1" si="0">IF(ISERROR(VALUE(SUBSTITUTE(OFFSET(A9,-1,0,1,1),".",""))),1,IF(ISERROR(FIND("`",SUBSTITUTE(OFFSET(A9,-1,0,1,1),".","`",1))),VALUE(OFFSET(A9,-1,0,1,1))+1,VALUE(LEFT(OFFSET(A9,-1,0,1,1),FIND("`",SUBSTITUTE(OFFSET(A9,-1,0,1,1),".","`",1))-1))+1))</f>
        <v>1</v>
      </c>
      <c r="B9" s="123" t="s">
        <v>59</v>
      </c>
      <c r="C9" s="20" t="s">
        <v>253</v>
      </c>
      <c r="D9" s="120">
        <f t="shared" ref="D9:D25" ca="1" si="1">IF(ISERROR(VALUE(SUBSTITUTE(OFFSET(D9,-1,0,1,1),".",""))),1,IF(ISERROR(FIND("`",SUBSTITUTE(OFFSET(D9,-1,0,1,1),".","`",1))),VALUE(OFFSET(D9,-1,0,1,1))+1,VALUE(LEFT(OFFSET(D9,-1,0,1,1),FIND("`",SUBSTITUTE(OFFSET(D9,-1,0,1,1),".","`",1))-1))+1))</f>
        <v>1</v>
      </c>
      <c r="E9" s="66" t="s">
        <v>63</v>
      </c>
      <c r="F9" s="20" t="s">
        <v>254</v>
      </c>
    </row>
    <row r="10" spans="1:6" s="17" customFormat="1" ht="86.25" customHeight="1">
      <c r="A10" s="121">
        <f t="shared" ca="1" si="0"/>
        <v>2</v>
      </c>
      <c r="B10" s="105" t="s">
        <v>205</v>
      </c>
      <c r="C10" s="92" t="s">
        <v>255</v>
      </c>
      <c r="D10" s="121">
        <f t="shared" ca="1" si="1"/>
        <v>2</v>
      </c>
      <c r="E10" s="91" t="s">
        <v>63</v>
      </c>
      <c r="F10" s="92" t="s">
        <v>256</v>
      </c>
    </row>
    <row r="11" spans="1:6" s="17" customFormat="1" ht="86.25" customHeight="1">
      <c r="A11" s="120">
        <f t="shared" ca="1" si="0"/>
        <v>3</v>
      </c>
      <c r="B11" s="28"/>
      <c r="C11" s="20"/>
      <c r="D11" s="120">
        <f t="shared" ca="1" si="1"/>
        <v>3</v>
      </c>
      <c r="E11" s="66" t="s">
        <v>5</v>
      </c>
      <c r="F11" s="20" t="s">
        <v>257</v>
      </c>
    </row>
    <row r="12" spans="1:6" s="17" customFormat="1" ht="86.25" customHeight="1">
      <c r="A12" s="121">
        <f t="shared" ca="1" si="0"/>
        <v>4</v>
      </c>
      <c r="B12" s="105"/>
      <c r="C12" s="92"/>
      <c r="D12" s="121">
        <f t="shared" ca="1" si="1"/>
        <v>4</v>
      </c>
      <c r="E12" s="127" t="s">
        <v>5</v>
      </c>
      <c r="F12" s="92" t="s">
        <v>261</v>
      </c>
    </row>
    <row r="13" spans="1:6" s="17" customFormat="1" ht="86.25" customHeight="1">
      <c r="A13" s="120">
        <f t="shared" ca="1" si="0"/>
        <v>5</v>
      </c>
      <c r="B13" s="28"/>
      <c r="C13" s="20"/>
      <c r="D13" s="120">
        <f t="shared" ca="1" si="1"/>
        <v>5</v>
      </c>
      <c r="E13" s="128" t="s">
        <v>263</v>
      </c>
      <c r="F13" s="20" t="s">
        <v>258</v>
      </c>
    </row>
    <row r="14" spans="1:6" s="17" customFormat="1" ht="86.25" customHeight="1">
      <c r="A14" s="121">
        <f t="shared" ca="1" si="0"/>
        <v>6</v>
      </c>
      <c r="B14" s="105"/>
      <c r="C14" s="92"/>
      <c r="D14" s="121">
        <f t="shared" ca="1" si="1"/>
        <v>6</v>
      </c>
      <c r="E14" s="127" t="s">
        <v>216</v>
      </c>
      <c r="F14" s="92" t="s">
        <v>259</v>
      </c>
    </row>
    <row r="15" spans="1:6" s="17" customFormat="1" ht="86.25" customHeight="1">
      <c r="A15" s="120">
        <f t="shared" ca="1" si="0"/>
        <v>7</v>
      </c>
      <c r="B15" s="28"/>
      <c r="C15" s="20"/>
      <c r="D15" s="120">
        <f t="shared" ca="1" si="1"/>
        <v>7</v>
      </c>
      <c r="E15" s="128" t="s">
        <v>216</v>
      </c>
      <c r="F15" s="20" t="s">
        <v>260</v>
      </c>
    </row>
    <row r="16" spans="1:6" s="17" customFormat="1" ht="86.25" customHeight="1">
      <c r="A16" s="121">
        <f t="shared" ca="1" si="0"/>
        <v>8</v>
      </c>
      <c r="B16" s="105"/>
      <c r="C16" s="122"/>
      <c r="D16" s="121">
        <f t="shared" ca="1" si="1"/>
        <v>8</v>
      </c>
      <c r="E16" s="91"/>
      <c r="F16" s="92"/>
    </row>
    <row r="17" spans="1:6" s="17" customFormat="1" ht="86.25" customHeight="1">
      <c r="A17" s="120">
        <f t="shared" ca="1" si="0"/>
        <v>9</v>
      </c>
      <c r="B17" s="28"/>
      <c r="C17" s="20"/>
      <c r="D17" s="120">
        <f t="shared" ca="1" si="1"/>
        <v>9</v>
      </c>
      <c r="E17" s="66"/>
      <c r="F17" s="20"/>
    </row>
    <row r="18" spans="1:6" s="17" customFormat="1" ht="86.25" customHeight="1">
      <c r="A18" s="121">
        <f t="shared" ca="1" si="0"/>
        <v>10</v>
      </c>
      <c r="B18" s="105"/>
      <c r="C18" s="122"/>
      <c r="D18" s="121">
        <f t="shared" ca="1" si="1"/>
        <v>10</v>
      </c>
      <c r="E18" s="91"/>
      <c r="F18" s="92"/>
    </row>
    <row r="19" spans="1:6" s="17" customFormat="1">
      <c r="A19" s="120">
        <f t="shared" ca="1" si="0"/>
        <v>11</v>
      </c>
      <c r="B19" s="28"/>
      <c r="C19" s="20"/>
      <c r="D19" s="120">
        <f t="shared" ca="1" si="1"/>
        <v>11</v>
      </c>
      <c r="E19" s="66"/>
      <c r="F19" s="20"/>
    </row>
    <row r="20" spans="1:6" s="17" customFormat="1">
      <c r="A20" s="121">
        <f t="shared" ca="1" si="0"/>
        <v>12</v>
      </c>
      <c r="B20" s="105"/>
      <c r="C20" s="122"/>
      <c r="D20" s="121">
        <f t="shared" ca="1" si="1"/>
        <v>12</v>
      </c>
      <c r="E20" s="91"/>
      <c r="F20" s="92"/>
    </row>
    <row r="21" spans="1:6" s="17" customFormat="1">
      <c r="A21" s="120">
        <f t="shared" ca="1" si="0"/>
        <v>13</v>
      </c>
      <c r="B21" s="28"/>
      <c r="C21" s="20"/>
      <c r="D21" s="120">
        <f t="shared" ca="1" si="1"/>
        <v>13</v>
      </c>
      <c r="E21" s="66"/>
      <c r="F21" s="20"/>
    </row>
    <row r="22" spans="1:6">
      <c r="A22" s="22">
        <f t="shared" ca="1" si="0"/>
        <v>14</v>
      </c>
      <c r="B22" s="106"/>
      <c r="C22" s="23"/>
      <c r="D22" s="22">
        <f t="shared" ca="1" si="1"/>
        <v>14</v>
      </c>
      <c r="E22" s="67"/>
      <c r="F22" s="24"/>
    </row>
    <row r="23" spans="1:6">
      <c r="A23" s="19">
        <f t="shared" ca="1" si="0"/>
        <v>15</v>
      </c>
      <c r="B23" s="28"/>
      <c r="C23" s="20"/>
      <c r="D23" s="19">
        <f t="shared" ca="1" si="1"/>
        <v>15</v>
      </c>
      <c r="E23" s="66"/>
      <c r="F23" s="20"/>
    </row>
    <row r="24" spans="1:6">
      <c r="A24" s="22">
        <f t="shared" ca="1" si="0"/>
        <v>16</v>
      </c>
      <c r="B24" s="106"/>
      <c r="C24" s="23"/>
      <c r="D24" s="22">
        <f t="shared" ca="1" si="1"/>
        <v>16</v>
      </c>
      <c r="E24" s="67"/>
      <c r="F24" s="24"/>
    </row>
    <row r="25" spans="1:6">
      <c r="A25" s="19">
        <f t="shared" ca="1" si="0"/>
        <v>17</v>
      </c>
      <c r="B25" s="28"/>
      <c r="C25" s="20"/>
      <c r="D25" s="19">
        <f t="shared" ca="1" si="1"/>
        <v>17</v>
      </c>
      <c r="E25" s="66"/>
      <c r="F25" s="20"/>
    </row>
  </sheetData>
  <mergeCells count="6">
    <mergeCell ref="A7:F7"/>
    <mergeCell ref="A6:E6"/>
    <mergeCell ref="A1:B3"/>
    <mergeCell ref="C1:E3"/>
    <mergeCell ref="A5:B5"/>
    <mergeCell ref="C5:F5"/>
  </mergeCells>
  <dataValidations count="2">
    <dataValidation type="list" allowBlank="1" showInputMessage="1" showErrorMessage="1" sqref="B9:B25">
      <formula1>EXTERNO</formula1>
    </dataValidation>
    <dataValidation type="list" allowBlank="1" showInputMessage="1" showErrorMessage="1" sqref="E9:E25">
      <formula1>INTERNO</formula1>
    </dataValidation>
  </dataValidations>
  <pageMargins left="0.11811023622047245" right="0.11811023622047245" top="0.35433070866141736" bottom="0" header="0.31496062992125984" footer="0"/>
  <pageSetup scale="58" orientation="portrait" r:id="rId1"/>
  <drawing r:id="rId2"/>
</worksheet>
</file>

<file path=xl/worksheets/sheet2.xml><?xml version="1.0" encoding="utf-8"?>
<worksheet xmlns="http://schemas.openxmlformats.org/spreadsheetml/2006/main" xmlns:r="http://schemas.openxmlformats.org/officeDocument/2006/relationships">
  <sheetPr codeName="Hoja6">
    <pageSetUpPr fitToPage="1"/>
  </sheetPr>
  <dimension ref="A1:AW21"/>
  <sheetViews>
    <sheetView showGridLines="0" tabSelected="1" zoomScale="70" zoomScaleNormal="70" zoomScaleSheetLayoutView="40" workbookViewId="0">
      <selection activeCell="G6" sqref="G6:G7"/>
    </sheetView>
  </sheetViews>
  <sheetFormatPr baseColWidth="10" defaultRowHeight="15"/>
  <cols>
    <col min="1" max="1" width="21.7109375" style="1" customWidth="1"/>
    <col min="2" max="2" width="48.7109375" style="1" customWidth="1"/>
    <col min="3" max="3" width="12.85546875" style="2" customWidth="1"/>
    <col min="4" max="4" width="30.7109375" style="2" customWidth="1"/>
    <col min="5" max="5" width="11.7109375" style="2" customWidth="1"/>
    <col min="6" max="7" width="30.7109375" style="2" customWidth="1"/>
    <col min="8" max="8" width="35.140625" style="13" customWidth="1"/>
    <col min="9" max="9" width="30.7109375" style="13" hidden="1" customWidth="1"/>
    <col min="10" max="10" width="30.7109375" style="13" customWidth="1"/>
    <col min="11" max="13" width="30.7109375" style="2" customWidth="1"/>
    <col min="14" max="14" width="21.140625" style="13" customWidth="1"/>
    <col min="15" max="15" width="30.7109375" style="2" customWidth="1"/>
    <col min="16" max="31" width="30.7109375" style="2" hidden="1" customWidth="1"/>
    <col min="32" max="34" width="30.7109375" style="2" customWidth="1"/>
    <col min="35" max="35" width="30.7109375" style="2" hidden="1" customWidth="1"/>
    <col min="36" max="38" width="30.7109375" style="2" customWidth="1"/>
    <col min="39" max="39" width="38" style="2" customWidth="1"/>
    <col min="40" max="40" width="39" style="2" customWidth="1"/>
    <col min="41" max="41" width="56.42578125" style="14" hidden="1" customWidth="1"/>
    <col min="42" max="42" width="25.5703125" style="14" hidden="1" customWidth="1"/>
    <col min="43" max="43" width="27.140625" style="14" hidden="1" customWidth="1"/>
    <col min="44" max="44" width="44.140625" style="1" hidden="1" customWidth="1"/>
    <col min="45" max="45" width="15.7109375" style="1" hidden="1" customWidth="1"/>
    <col min="46" max="46" width="25.42578125" style="1" hidden="1" customWidth="1"/>
    <col min="47" max="47" width="44.140625" style="1" hidden="1" customWidth="1"/>
    <col min="48" max="48" width="25.5703125" style="1" hidden="1" customWidth="1"/>
    <col min="49" max="49" width="25.42578125" style="1" hidden="1" customWidth="1"/>
    <col min="50" max="16384" width="11.42578125" style="1"/>
  </cols>
  <sheetData>
    <row r="1" spans="1:49" s="15" customFormat="1" ht="31.5" customHeight="1">
      <c r="A1" s="246"/>
      <c r="B1" s="247"/>
      <c r="C1" s="247"/>
      <c r="D1" s="248"/>
      <c r="E1" s="258" t="s">
        <v>337</v>
      </c>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60"/>
      <c r="AM1" s="116" t="s">
        <v>245</v>
      </c>
      <c r="AN1" s="116"/>
      <c r="AO1" s="114"/>
    </row>
    <row r="2" spans="1:49" s="15" customFormat="1" ht="27" customHeight="1">
      <c r="A2" s="249"/>
      <c r="B2" s="250"/>
      <c r="C2" s="250"/>
      <c r="D2" s="251"/>
      <c r="E2" s="261"/>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3"/>
      <c r="AM2" s="116" t="s">
        <v>248</v>
      </c>
      <c r="AN2" s="116"/>
      <c r="AO2" s="114"/>
    </row>
    <row r="3" spans="1:49" s="15" customFormat="1" ht="36.75" customHeight="1">
      <c r="A3" s="252"/>
      <c r="B3" s="253"/>
      <c r="C3" s="253"/>
      <c r="D3" s="254"/>
      <c r="E3" s="264"/>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6"/>
      <c r="AM3" s="116" t="s">
        <v>249</v>
      </c>
      <c r="AN3" s="116"/>
      <c r="AO3" s="115"/>
    </row>
    <row r="4" spans="1:49">
      <c r="AO4" s="15"/>
      <c r="AP4" s="15"/>
      <c r="AQ4" s="15"/>
    </row>
    <row r="5" spans="1:49" s="107" customFormat="1" ht="30" customHeight="1">
      <c r="A5" s="255" t="s">
        <v>264</v>
      </c>
      <c r="B5" s="255" t="s">
        <v>71</v>
      </c>
      <c r="C5" s="243" t="s">
        <v>35</v>
      </c>
      <c r="D5" s="243"/>
      <c r="E5" s="243"/>
      <c r="F5" s="243"/>
      <c r="G5" s="243"/>
      <c r="H5" s="243"/>
      <c r="I5" s="154"/>
      <c r="J5" s="243" t="s">
        <v>183</v>
      </c>
      <c r="K5" s="243"/>
      <c r="L5" s="243"/>
      <c r="M5" s="243"/>
      <c r="N5" s="155"/>
      <c r="O5" s="155"/>
      <c r="P5" s="156"/>
      <c r="Q5" s="156"/>
      <c r="R5" s="156"/>
      <c r="S5" s="156"/>
      <c r="T5" s="156"/>
      <c r="U5" s="156"/>
      <c r="V5" s="156"/>
      <c r="W5" s="156"/>
      <c r="X5" s="156"/>
      <c r="Y5" s="156"/>
      <c r="Z5" s="156"/>
      <c r="AA5" s="156"/>
      <c r="AB5" s="156"/>
      <c r="AC5" s="156"/>
      <c r="AD5" s="156"/>
      <c r="AE5" s="156"/>
      <c r="AF5" s="257" t="s">
        <v>207</v>
      </c>
      <c r="AG5" s="257"/>
      <c r="AH5" s="257"/>
      <c r="AI5" s="156"/>
      <c r="AJ5" s="156"/>
      <c r="AK5" s="244" t="s">
        <v>184</v>
      </c>
      <c r="AL5" s="244"/>
      <c r="AM5" s="244"/>
      <c r="AN5" s="244"/>
      <c r="AO5" s="242" t="s">
        <v>250</v>
      </c>
      <c r="AP5" s="242"/>
      <c r="AQ5" s="157"/>
      <c r="AR5" s="242" t="s">
        <v>251</v>
      </c>
      <c r="AS5" s="242"/>
      <c r="AT5" s="157"/>
      <c r="AU5" s="242" t="s">
        <v>252</v>
      </c>
      <c r="AV5" s="242"/>
      <c r="AW5" s="157"/>
    </row>
    <row r="6" spans="1:49" s="107" customFormat="1" ht="36.75" customHeight="1">
      <c r="A6" s="255"/>
      <c r="B6" s="255"/>
      <c r="C6" s="245" t="s">
        <v>235</v>
      </c>
      <c r="D6" s="245" t="s">
        <v>39</v>
      </c>
      <c r="E6" s="245" t="s">
        <v>40</v>
      </c>
      <c r="F6" s="245" t="s">
        <v>41</v>
      </c>
      <c r="G6" s="245" t="s">
        <v>42</v>
      </c>
      <c r="H6" s="245" t="s">
        <v>206</v>
      </c>
      <c r="I6" s="256" t="s">
        <v>243</v>
      </c>
      <c r="J6" s="238" t="s">
        <v>36</v>
      </c>
      <c r="K6" s="238"/>
      <c r="L6" s="238"/>
      <c r="M6" s="238"/>
      <c r="N6" s="158" t="s">
        <v>239</v>
      </c>
      <c r="O6" s="159"/>
      <c r="P6" s="239" t="s">
        <v>262</v>
      </c>
      <c r="Q6" s="239"/>
      <c r="R6" s="239"/>
      <c r="S6" s="239"/>
      <c r="T6" s="159"/>
      <c r="U6" s="159"/>
      <c r="V6" s="159"/>
      <c r="W6" s="159"/>
      <c r="X6" s="159"/>
      <c r="Y6" s="159"/>
      <c r="Z6" s="159"/>
      <c r="AA6" s="159"/>
      <c r="AB6" s="159"/>
      <c r="AC6" s="159"/>
      <c r="AD6" s="159"/>
      <c r="AE6" s="159"/>
      <c r="AF6" s="238" t="s">
        <v>37</v>
      </c>
      <c r="AG6" s="238"/>
      <c r="AH6" s="238"/>
      <c r="AI6" s="238" t="s">
        <v>182</v>
      </c>
      <c r="AJ6" s="238" t="s">
        <v>38</v>
      </c>
      <c r="AK6" s="237" t="s">
        <v>46</v>
      </c>
      <c r="AL6" s="237" t="s">
        <v>181</v>
      </c>
      <c r="AM6" s="237" t="s">
        <v>208</v>
      </c>
      <c r="AN6" s="237" t="s">
        <v>180</v>
      </c>
      <c r="AO6" s="160" t="s">
        <v>244</v>
      </c>
      <c r="AP6" s="241"/>
      <c r="AQ6" s="241"/>
      <c r="AR6" s="160" t="s">
        <v>244</v>
      </c>
      <c r="AS6" s="241"/>
      <c r="AT6" s="241"/>
      <c r="AU6" s="160" t="s">
        <v>244</v>
      </c>
      <c r="AV6" s="241"/>
      <c r="AW6" s="241"/>
    </row>
    <row r="7" spans="1:49" s="107" customFormat="1" ht="116.25" customHeight="1">
      <c r="A7" s="255"/>
      <c r="B7" s="255"/>
      <c r="C7" s="245"/>
      <c r="D7" s="245"/>
      <c r="E7" s="245"/>
      <c r="F7" s="245"/>
      <c r="G7" s="245"/>
      <c r="H7" s="245"/>
      <c r="I7" s="256"/>
      <c r="J7" s="129" t="s">
        <v>97</v>
      </c>
      <c r="K7" s="161" t="s">
        <v>0</v>
      </c>
      <c r="L7" s="129" t="s">
        <v>43</v>
      </c>
      <c r="M7" s="129" t="s">
        <v>155</v>
      </c>
      <c r="N7" s="129" t="s">
        <v>44</v>
      </c>
      <c r="O7" s="129" t="s">
        <v>45</v>
      </c>
      <c r="P7" s="162" t="s">
        <v>222</v>
      </c>
      <c r="Q7" s="163" t="s">
        <v>223</v>
      </c>
      <c r="R7" s="164" t="s">
        <v>224</v>
      </c>
      <c r="S7" s="165" t="s">
        <v>225</v>
      </c>
      <c r="T7" s="165" t="s">
        <v>226</v>
      </c>
      <c r="U7" s="166" t="s">
        <v>227</v>
      </c>
      <c r="V7" s="167" t="s">
        <v>176</v>
      </c>
      <c r="W7" s="165" t="s">
        <v>228</v>
      </c>
      <c r="X7" s="165" t="s">
        <v>229</v>
      </c>
      <c r="Y7" s="165" t="s">
        <v>230</v>
      </c>
      <c r="Z7" s="165" t="s">
        <v>231</v>
      </c>
      <c r="AA7" s="165" t="s">
        <v>232</v>
      </c>
      <c r="AB7" s="168" t="s">
        <v>233</v>
      </c>
      <c r="AC7" s="169" t="s">
        <v>177</v>
      </c>
      <c r="AD7" s="170" t="s">
        <v>176</v>
      </c>
      <c r="AE7" s="170" t="s">
        <v>177</v>
      </c>
      <c r="AF7" s="129" t="s">
        <v>0</v>
      </c>
      <c r="AG7" s="129" t="s">
        <v>43</v>
      </c>
      <c r="AH7" s="129" t="s">
        <v>155</v>
      </c>
      <c r="AI7" s="238"/>
      <c r="AJ7" s="238"/>
      <c r="AK7" s="237"/>
      <c r="AL7" s="237"/>
      <c r="AM7" s="237"/>
      <c r="AN7" s="237"/>
      <c r="AO7" s="171" t="s">
        <v>237</v>
      </c>
      <c r="AP7" s="171" t="s">
        <v>179</v>
      </c>
      <c r="AQ7" s="171" t="s">
        <v>236</v>
      </c>
      <c r="AR7" s="171" t="s">
        <v>237</v>
      </c>
      <c r="AS7" s="171" t="s">
        <v>179</v>
      </c>
      <c r="AT7" s="171" t="s">
        <v>236</v>
      </c>
      <c r="AU7" s="171" t="s">
        <v>237</v>
      </c>
      <c r="AV7" s="171" t="s">
        <v>179</v>
      </c>
      <c r="AW7" s="171" t="s">
        <v>236</v>
      </c>
    </row>
    <row r="8" spans="1:49" s="108" customFormat="1" ht="194.25" customHeight="1">
      <c r="A8" s="151" t="s">
        <v>335</v>
      </c>
      <c r="B8" s="152" t="s">
        <v>336</v>
      </c>
      <c r="C8" s="132" t="s">
        <v>51</v>
      </c>
      <c r="D8" s="134" t="s">
        <v>329</v>
      </c>
      <c r="E8" s="130">
        <v>7</v>
      </c>
      <c r="F8" s="130" t="s">
        <v>330</v>
      </c>
      <c r="G8" s="133" t="s">
        <v>111</v>
      </c>
      <c r="H8" s="130" t="s">
        <v>328</v>
      </c>
      <c r="I8" s="145" t="str">
        <f t="shared" ref="I8" si="0">IF(G8="Riesgo_de_corrupción","FRECU_CORRUPCION","FRECUENCIA")</f>
        <v>FRECU_CORRUPCION</v>
      </c>
      <c r="J8" s="133" t="s">
        <v>175</v>
      </c>
      <c r="K8" s="126" t="s">
        <v>331</v>
      </c>
      <c r="L8" s="142" t="s">
        <v>112</v>
      </c>
      <c r="M8" s="173" t="str">
        <f>IF(L8="No Aplica","No Aplica",INDEX('[2]MATRIZ DE CALIFICACIÓN'!$D$4:$H$8,MID(K8,1,1),MID(L8,1,1)))</f>
        <v>No Aplica</v>
      </c>
      <c r="N8" s="136" t="s">
        <v>13</v>
      </c>
      <c r="O8" s="130" t="s">
        <v>332</v>
      </c>
      <c r="P8" s="138" t="s">
        <v>234</v>
      </c>
      <c r="Q8" s="139" t="s">
        <v>234</v>
      </c>
      <c r="R8" s="138" t="s">
        <v>234</v>
      </c>
      <c r="S8" s="139" t="s">
        <v>234</v>
      </c>
      <c r="T8" s="138" t="s">
        <v>234</v>
      </c>
      <c r="U8" s="140">
        <f t="shared" ref="U8" si="1">SUM(IF(P8="Si",15,0)+IF(Q8="Si",15,0)+IF(R8="Si",30,0)+IF(S8="Si",15,0)+IF(T8="Si",25,0))</f>
        <v>100</v>
      </c>
      <c r="V8" s="141">
        <f t="shared" ref="V8" si="2">IF(U8&gt;75,2,IF(U8&gt;=50,1,0))</f>
        <v>2</v>
      </c>
      <c r="W8" s="138"/>
      <c r="X8" s="139"/>
      <c r="Y8" s="138"/>
      <c r="Z8" s="139"/>
      <c r="AA8" s="138"/>
      <c r="AB8" s="140">
        <f t="shared" ref="AB8" si="3">SUM(IF(W8="Si",15,0)+IF(X8="Si",15,0)+IF(Y8="Si",30,0)+IF(Z8="Si",15,0)+IF(AA8="Si",25,0))</f>
        <v>0</v>
      </c>
      <c r="AC8" s="141">
        <f t="shared" ref="AC8" si="4">IF(AB8&gt;75,2,IF(AB8&gt;=50,1,0))</f>
        <v>0</v>
      </c>
      <c r="AD8" s="136">
        <v>2</v>
      </c>
      <c r="AE8" s="136">
        <v>0</v>
      </c>
      <c r="AF8" s="126" t="str">
        <f>IF(G8="Riesgo_de_Corrupción","No Aplica",IF(VALUE(MID(K8,1,1))-AD8&lt;=0,"No Aplica &lt; 0",VLOOKUP(VALUE(MID(K8,1,1))-AD8,[2]Listas!$B$12:$C$18,2)))</f>
        <v>No Aplica</v>
      </c>
      <c r="AG8" s="126" t="str">
        <f>IF(G8="Riesgo_de_Corrupción","No Aplica",IF(VALUE(MID(L8,1,1))-AE8&lt;=0,"No Aplica &lt; 0",VLOOKUP(VALUE(MID(L8,1,1))-AE8,[2]Listas!$P$6:$Q$10,2)))</f>
        <v>No Aplica</v>
      </c>
      <c r="AH8" s="144" t="str">
        <f>IF(ISERROR(IF(L8="No Aplica","No Aplica",IF(AG8="-","-",INDEX('[2]MATRIZ DE CALIFICACIÓN'!$D$4:$H$8,MID(AF8,1,1),MID(AG8,1,1))))),"-",IF(L8="No Aplica","No Aplica",IF(AG8="-","-",INDEX('[2]MATRIZ DE CALIFICACIÓN'!$D$4:$H$8,MID(AF8,1,1),MID(AG8,1,1)))))</f>
        <v>No Aplica</v>
      </c>
      <c r="AI8" s="144" t="str">
        <f t="shared" ref="AI8" si="5">+IF(G8&lt;&gt;"Riesgo_de_Corrupción","Listas!$E$3:$E$6","Listas!$E$3:$E$4")</f>
        <v>Listas!$E$3:$E$4</v>
      </c>
      <c r="AJ8" s="136" t="s">
        <v>12</v>
      </c>
      <c r="AK8" s="131" t="s">
        <v>333</v>
      </c>
      <c r="AL8" s="130" t="s">
        <v>327</v>
      </c>
      <c r="AM8" s="130" t="s">
        <v>326</v>
      </c>
      <c r="AN8" s="130" t="s">
        <v>334</v>
      </c>
      <c r="AO8" s="130"/>
      <c r="AP8" s="172"/>
      <c r="AQ8" s="130"/>
      <c r="AR8" s="130"/>
      <c r="AS8" s="130"/>
      <c r="AT8" s="130"/>
      <c r="AU8" s="130"/>
      <c r="AV8" s="130"/>
      <c r="AW8" s="130"/>
    </row>
    <row r="9" spans="1:49" s="108" customFormat="1" ht="300.75" customHeight="1">
      <c r="A9" s="153" t="s">
        <v>312</v>
      </c>
      <c r="B9" s="152" t="s">
        <v>313</v>
      </c>
      <c r="C9" s="132" t="s">
        <v>50</v>
      </c>
      <c r="D9" s="134" t="s">
        <v>305</v>
      </c>
      <c r="E9" s="130">
        <v>8</v>
      </c>
      <c r="F9" s="130" t="s">
        <v>306</v>
      </c>
      <c r="G9" s="136" t="s">
        <v>111</v>
      </c>
      <c r="H9" s="130" t="s">
        <v>307</v>
      </c>
      <c r="I9" s="145" t="str">
        <f t="shared" ref="I9" si="6">IF(G9="Riesgo_de_corrupción","FRECU_CORRUPCION","FRECUENCIA")</f>
        <v>FRECU_CORRUPCION</v>
      </c>
      <c r="J9" s="133" t="s">
        <v>175</v>
      </c>
      <c r="K9" s="126" t="s">
        <v>308</v>
      </c>
      <c r="L9" s="142" t="s">
        <v>112</v>
      </c>
      <c r="M9" s="144" t="str">
        <f>IF(L9="No Aplica","No Aplica",INDEX('[3]MATRIZ DE CALIFICACIÓN'!$D$4:$H$8,MID(K9,1,1),MID(L9,1,1)))</f>
        <v>No Aplica</v>
      </c>
      <c r="N9" s="136" t="s">
        <v>15</v>
      </c>
      <c r="O9" s="130" t="s">
        <v>309</v>
      </c>
      <c r="P9" s="138"/>
      <c r="Q9" s="139"/>
      <c r="R9" s="138"/>
      <c r="S9" s="139"/>
      <c r="T9" s="138"/>
      <c r="U9" s="140">
        <f t="shared" ref="U9" si="7">SUM(IF(P9="Si",15,0)+IF(Q9="Si",15,0)+IF(R9="Si",30,0)+IF(S9="Si",15,0)+IF(T9="Si",25,0))</f>
        <v>0</v>
      </c>
      <c r="V9" s="141">
        <f t="shared" ref="V9" si="8">IF(U9&gt;75,2,IF(U9&gt;=50,1,0))</f>
        <v>0</v>
      </c>
      <c r="W9" s="138"/>
      <c r="X9" s="139"/>
      <c r="Y9" s="138"/>
      <c r="Z9" s="139"/>
      <c r="AA9" s="138"/>
      <c r="AB9" s="140">
        <f t="shared" ref="AB9" si="9">SUM(IF(W9="Si",15,0)+IF(X9="Si",15,0)+IF(Y9="Si",30,0)+IF(Z9="Si",15,0)+IF(AA9="Si",25,0))</f>
        <v>0</v>
      </c>
      <c r="AC9" s="141">
        <f t="shared" ref="AC9" si="10">IF(AB9&gt;75,2,IF(AB9&gt;=50,1,0))</f>
        <v>0</v>
      </c>
      <c r="AD9" s="136"/>
      <c r="AE9" s="136"/>
      <c r="AF9" s="126" t="str">
        <f>IF(G9="Riesgo_de_Corrupción","No Aplica",IF(VALUE(MID(K9,1,1))-AD9&lt;=0,"No Aplica &lt; 0",VLOOKUP(VALUE(MID(K9,1,1))-AD9,[3]Listas!$B$12:$C$18,2)))</f>
        <v>No Aplica</v>
      </c>
      <c r="AG9" s="126" t="str">
        <f>IF(G9="Riesgo_de_Corrupción","No Aplica",IF(VALUE(MID(L9,1,1))-AE9&lt;=0,"No Aplica &lt; 0",VLOOKUP(VALUE(MID(L9,1,1))-AE9,[3]Listas!$P$6:$Q$10,2)))</f>
        <v>No Aplica</v>
      </c>
      <c r="AH9" s="144" t="str">
        <f>IF(ISERROR(IF(L9="No Aplica","No Aplica",IF(AG9="-","-",INDEX('[3]MATRIZ DE CALIFICACIÓN'!$D$4:$H$8,MID(AF9,1,1),MID(AG9,1,1))))),"-",IF(L9="No Aplica","No Aplica",IF(AG9="-","-",INDEX('[3]MATRIZ DE CALIFICACIÓN'!$D$4:$H$8,MID(AF9,1,1),MID(AG9,1,1)))))</f>
        <v>No Aplica</v>
      </c>
      <c r="AI9" s="144" t="str">
        <f t="shared" ref="AI9" si="11">+IF(G9&lt;&gt;"Riesgo_de_Corrupción","Listas!$E$3:$E$6","Listas!$E$3:$E$4")</f>
        <v>Listas!$E$3:$E$4</v>
      </c>
      <c r="AJ9" s="136" t="s">
        <v>12</v>
      </c>
      <c r="AK9" s="130" t="s">
        <v>310</v>
      </c>
      <c r="AL9" s="130" t="s">
        <v>304</v>
      </c>
      <c r="AM9" s="130" t="s">
        <v>265</v>
      </c>
      <c r="AN9" s="130" t="s">
        <v>311</v>
      </c>
      <c r="AO9" s="130"/>
      <c r="AP9" s="172"/>
      <c r="AQ9" s="130"/>
      <c r="AR9" s="130"/>
      <c r="AS9" s="130"/>
      <c r="AT9" s="130"/>
      <c r="AU9" s="130"/>
      <c r="AV9" s="130"/>
      <c r="AW9" s="130"/>
    </row>
    <row r="10" spans="1:49" s="108" customFormat="1" ht="215.25" customHeight="1">
      <c r="A10" s="151" t="s">
        <v>29</v>
      </c>
      <c r="B10" s="152" t="s">
        <v>273</v>
      </c>
      <c r="C10" s="132" t="s">
        <v>268</v>
      </c>
      <c r="D10" s="131" t="s">
        <v>269</v>
      </c>
      <c r="E10" s="130">
        <v>5</v>
      </c>
      <c r="F10" s="135" t="s">
        <v>274</v>
      </c>
      <c r="G10" s="133" t="s">
        <v>111</v>
      </c>
      <c r="H10" s="125" t="s">
        <v>270</v>
      </c>
      <c r="I10" s="145" t="str">
        <f t="shared" ref="I10" si="12">IF(G10="Riesgo_de_corrupción","FRECU_CORRUPCION","FRECUENCIA")</f>
        <v>FRECU_CORRUPCION</v>
      </c>
      <c r="J10" s="133" t="s">
        <v>175</v>
      </c>
      <c r="K10" s="126" t="s">
        <v>94</v>
      </c>
      <c r="L10" s="142" t="s">
        <v>112</v>
      </c>
      <c r="M10" s="144" t="str">
        <f>IF(L10="No Aplica","No Aplica",INDEX('[4]MATRIZ DE CALIFICACIÓN'!$D$4:$H$8,MID(K10,1,1),MID(L10,1,1)))</f>
        <v>No Aplica</v>
      </c>
      <c r="N10" s="136" t="s">
        <v>13</v>
      </c>
      <c r="O10" s="135" t="s">
        <v>271</v>
      </c>
      <c r="P10" s="138"/>
      <c r="Q10" s="139"/>
      <c r="R10" s="138"/>
      <c r="S10" s="139"/>
      <c r="T10" s="138"/>
      <c r="U10" s="140">
        <f t="shared" ref="U10" si="13">SUM(IF(P10="Si",15,0)+IF(Q10="Si",15,0)+IF(R10="Si",30,0)+IF(S10="Si",15,0)+IF(T10="Si",25,0))</f>
        <v>0</v>
      </c>
      <c r="V10" s="141">
        <f t="shared" ref="V10" si="14">IF(U10&gt;75,2,IF(U10&gt;=50,1,0))</f>
        <v>0</v>
      </c>
      <c r="W10" s="138"/>
      <c r="X10" s="139"/>
      <c r="Y10" s="138"/>
      <c r="Z10" s="139"/>
      <c r="AA10" s="138"/>
      <c r="AB10" s="140">
        <f t="shared" ref="AB10" si="15">SUM(IF(W10="Si",15,0)+IF(X10="Si",15,0)+IF(Y10="Si",30,0)+IF(Z10="Si",15,0)+IF(AA10="Si",25,0))</f>
        <v>0</v>
      </c>
      <c r="AC10" s="141">
        <f t="shared" ref="AC10" si="16">IF(AB10&gt;75,2,IF(AB10&gt;=50,1,0))</f>
        <v>0</v>
      </c>
      <c r="AD10" s="136">
        <v>0</v>
      </c>
      <c r="AE10" s="136">
        <v>0</v>
      </c>
      <c r="AF10" s="126" t="str">
        <f>IF(G10="Riesgo_de_Corrupción","No Aplica",IF(VALUE(MID(K10,1,1))-AD10&lt;=0,"No Aplica &lt; 0",VLOOKUP(VALUE(MID(K10,1,1))-AD10,[4]Listas!$B$12:$C$18,2)))</f>
        <v>No Aplica</v>
      </c>
      <c r="AG10" s="126" t="str">
        <f>IF(G10="Riesgo_de_Corrupción","No Aplica",IF(VALUE(MID(L10,1,1))-AE10&lt;=0,"No Aplica &lt; 0",VLOOKUP(VALUE(MID(L10,1,1))-AE10,[4]Listas!$P$6:$Q$10,2)))</f>
        <v>No Aplica</v>
      </c>
      <c r="AH10" s="144" t="str">
        <f>IF(ISERROR(IF(L10="No Aplica","No Aplica",IF(AG10="-","-",INDEX('[4]MATRIZ DE CALIFICACIÓN'!$D$4:$H$8,MID(AF10,1,1),MID(AG10,1,1))))),"-",IF(L10="No Aplica","No Aplica",IF(AG10="-","-",INDEX('[4]MATRIZ DE CALIFICACIÓN'!$D$4:$H$8,MID(AF10,1,1),MID(AG10,1,1)))))</f>
        <v>No Aplica</v>
      </c>
      <c r="AI10" s="144" t="str">
        <f t="shared" ref="AI10" si="17">+IF(G10&lt;&gt;"Riesgo_de_Corrupción","Listas!$E$3:$E$6","Listas!$E$3:$E$4")</f>
        <v>Listas!$E$3:$E$4</v>
      </c>
      <c r="AJ10" s="136" t="s">
        <v>12</v>
      </c>
      <c r="AK10" s="130" t="s">
        <v>267</v>
      </c>
      <c r="AL10" s="130" t="s">
        <v>266</v>
      </c>
      <c r="AM10" s="146">
        <v>42735</v>
      </c>
      <c r="AN10" s="130" t="s">
        <v>272</v>
      </c>
      <c r="AO10" s="130"/>
      <c r="AP10" s="172"/>
      <c r="AQ10" s="130"/>
      <c r="AR10" s="130"/>
      <c r="AS10" s="130"/>
      <c r="AT10" s="130"/>
      <c r="AU10" s="130"/>
      <c r="AV10" s="130"/>
      <c r="AW10" s="130"/>
    </row>
    <row r="11" spans="1:49" s="108" customFormat="1" ht="101.25" customHeight="1">
      <c r="A11" s="224" t="s">
        <v>30</v>
      </c>
      <c r="B11" s="225" t="s">
        <v>293</v>
      </c>
      <c r="C11" s="175" t="s">
        <v>50</v>
      </c>
      <c r="D11" s="176" t="s">
        <v>276</v>
      </c>
      <c r="E11" s="234">
        <v>5</v>
      </c>
      <c r="F11" s="234" t="s">
        <v>277</v>
      </c>
      <c r="G11" s="235" t="s">
        <v>111</v>
      </c>
      <c r="H11" s="234" t="s">
        <v>278</v>
      </c>
      <c r="I11" s="177" t="str">
        <f t="shared" ref="I11:I14" si="18">IF(G11="Riesgo_de_corrupción","FRECU_CORRUPCION","FRECUENCIA")</f>
        <v>FRECU_CORRUPCION</v>
      </c>
      <c r="J11" s="235" t="s">
        <v>209</v>
      </c>
      <c r="K11" s="228" t="str">
        <f>VLOOKUP(J11,[5]Listas!$A$12:$C$16,3,1)</f>
        <v>4. Probable</v>
      </c>
      <c r="L11" s="236" t="s">
        <v>117</v>
      </c>
      <c r="M11" s="240" t="str">
        <f>IF(L11="No Aplica","No Aplica",INDEX('[5]MATRIZ DE CALIFICACIÓN'!$D$4:$H$8,MID(K11,1,1),MID(L11,1,1)))</f>
        <v>(16) ZONA DE RIESGO EXTREMA
Reducir, Evitar, Compartir o Transferir el Riesgo</v>
      </c>
      <c r="N11" s="226" t="s">
        <v>15</v>
      </c>
      <c r="O11" s="227" t="s">
        <v>279</v>
      </c>
      <c r="P11" s="230" t="s">
        <v>48</v>
      </c>
      <c r="Q11" s="231" t="s">
        <v>48</v>
      </c>
      <c r="R11" s="230" t="s">
        <v>48</v>
      </c>
      <c r="S11" s="231" t="s">
        <v>48</v>
      </c>
      <c r="T11" s="230" t="s">
        <v>48</v>
      </c>
      <c r="U11" s="232">
        <f t="shared" ref="U11:U14" si="19">SUM(IF(P11="Si",15,0)+IF(Q11="Si",15,0)+IF(R11="Si",30,0)+IF(S11="Si",15,0)+IF(T11="Si",25,0))</f>
        <v>0</v>
      </c>
      <c r="V11" s="233">
        <f t="shared" ref="V11:V14" si="20">IF(U11&gt;75,2,IF(U11&gt;=50,1,0))</f>
        <v>0</v>
      </c>
      <c r="W11" s="138"/>
      <c r="X11" s="139"/>
      <c r="Y11" s="138"/>
      <c r="Z11" s="139"/>
      <c r="AA11" s="138"/>
      <c r="AB11" s="140">
        <f t="shared" ref="AB11:AB14" si="21">SUM(IF(W11="Si",15,0)+IF(X11="Si",15,0)+IF(Y11="Si",30,0)+IF(Z11="Si",15,0)+IF(AA11="Si",25,0))</f>
        <v>0</v>
      </c>
      <c r="AC11" s="141">
        <f t="shared" ref="AC11:AC14" si="22">IF(AB11&gt;75,2,IF(AB11&gt;=50,1,0))</f>
        <v>0</v>
      </c>
      <c r="AD11" s="226">
        <v>0</v>
      </c>
      <c r="AE11" s="226">
        <v>0</v>
      </c>
      <c r="AF11" s="228" t="str">
        <f>IF(G11="Riesgo_de_Corrupción","No Aplica",IF(VALUE(MID(K11,1,1))-AD11&lt;=0,"No Aplica &lt; 0",VLOOKUP(VALUE(MID(K11,1,1))-AD11,[5]Listas!$B$12:$C$18,2)))</f>
        <v>No Aplica</v>
      </c>
      <c r="AG11" s="228" t="str">
        <f>IF(G11="Riesgo_de_Corrupción","No Aplica",IF(VALUE(MID(L11,1,1))-AE11&lt;=0,"No Aplica &lt; 0",VLOOKUP(VALUE(MID(L11,1,1))-AE11,[5]Listas!$P$6:$Q$10,2)))</f>
        <v>No Aplica</v>
      </c>
      <c r="AH11" s="229" t="str">
        <f>IF(ISERROR(IF(L11="No Aplica","No Aplica",IF(AG11="-","-",INDEX('[5]MATRIZ DE CALIFICACIÓN'!$D$4:$H$8,MID(AF11,1,1),MID(AG11,1,1))))),"-",IF(L11="No Aplica","No Aplica",IF(AG11="-","-",INDEX('[5]MATRIZ DE CALIFICACIÓN'!$D$4:$H$8,MID(AF11,1,1),MID(AG11,1,1)))))</f>
        <v>-</v>
      </c>
      <c r="AI11" s="144" t="str">
        <f t="shared" ref="AI11:AI14" si="23">+IF(G11&lt;&gt;"Riesgo_de_Corrupción","Listas!$E$3:$E$6","Listas!$E$3:$E$4")</f>
        <v>Listas!$E$3:$E$4</v>
      </c>
      <c r="AJ11" s="226" t="s">
        <v>12</v>
      </c>
      <c r="AK11" s="130" t="s">
        <v>279</v>
      </c>
      <c r="AL11" s="130" t="s">
        <v>275</v>
      </c>
      <c r="AM11" s="146">
        <v>42735</v>
      </c>
      <c r="AN11" s="227" t="s">
        <v>280</v>
      </c>
      <c r="AO11" s="130"/>
      <c r="AP11" s="172"/>
      <c r="AQ11" s="130"/>
      <c r="AR11" s="130"/>
      <c r="AS11" s="130"/>
      <c r="AT11" s="130"/>
      <c r="AU11" s="130"/>
      <c r="AV11" s="130"/>
      <c r="AW11" s="130"/>
    </row>
    <row r="12" spans="1:49" s="108" customFormat="1" ht="134.25" customHeight="1">
      <c r="A12" s="224"/>
      <c r="B12" s="225"/>
      <c r="C12" s="175" t="s">
        <v>50</v>
      </c>
      <c r="D12" s="176" t="s">
        <v>281</v>
      </c>
      <c r="E12" s="234"/>
      <c r="F12" s="234"/>
      <c r="G12" s="235"/>
      <c r="H12" s="234"/>
      <c r="I12" s="177" t="str">
        <f t="shared" si="18"/>
        <v>FRECUENCIA</v>
      </c>
      <c r="J12" s="235"/>
      <c r="K12" s="228"/>
      <c r="L12" s="236"/>
      <c r="M12" s="240"/>
      <c r="N12" s="226"/>
      <c r="O12" s="227"/>
      <c r="P12" s="230"/>
      <c r="Q12" s="231"/>
      <c r="R12" s="230"/>
      <c r="S12" s="231"/>
      <c r="T12" s="230"/>
      <c r="U12" s="232"/>
      <c r="V12" s="233"/>
      <c r="W12" s="138"/>
      <c r="X12" s="139"/>
      <c r="Y12" s="138"/>
      <c r="Z12" s="139"/>
      <c r="AA12" s="138"/>
      <c r="AB12" s="140">
        <f t="shared" si="21"/>
        <v>0</v>
      </c>
      <c r="AC12" s="141">
        <f t="shared" si="22"/>
        <v>0</v>
      </c>
      <c r="AD12" s="226"/>
      <c r="AE12" s="226"/>
      <c r="AF12" s="228"/>
      <c r="AG12" s="228"/>
      <c r="AH12" s="229"/>
      <c r="AI12" s="144" t="str">
        <f t="shared" si="23"/>
        <v>Listas!$E$3:$E$6</v>
      </c>
      <c r="AJ12" s="226"/>
      <c r="AK12" s="174" t="s">
        <v>282</v>
      </c>
      <c r="AL12" s="130" t="s">
        <v>283</v>
      </c>
      <c r="AM12" s="146">
        <v>42735</v>
      </c>
      <c r="AN12" s="227"/>
      <c r="AO12" s="130"/>
      <c r="AP12" s="172"/>
      <c r="AQ12" s="130"/>
      <c r="AR12" s="130"/>
      <c r="AS12" s="130"/>
      <c r="AT12" s="130"/>
      <c r="AU12" s="130"/>
      <c r="AV12" s="130"/>
      <c r="AW12" s="130"/>
    </row>
    <row r="13" spans="1:49" s="108" customFormat="1" ht="188.25" customHeight="1">
      <c r="A13" s="224"/>
      <c r="B13" s="225"/>
      <c r="C13" s="175" t="s">
        <v>50</v>
      </c>
      <c r="D13" s="176" t="s">
        <v>284</v>
      </c>
      <c r="E13" s="234"/>
      <c r="F13" s="234"/>
      <c r="G13" s="235"/>
      <c r="H13" s="234"/>
      <c r="I13" s="177" t="str">
        <f t="shared" si="18"/>
        <v>FRECUENCIA</v>
      </c>
      <c r="J13" s="235"/>
      <c r="K13" s="228"/>
      <c r="L13" s="236"/>
      <c r="M13" s="240"/>
      <c r="N13" s="226"/>
      <c r="O13" s="227"/>
      <c r="P13" s="230"/>
      <c r="Q13" s="231"/>
      <c r="R13" s="230"/>
      <c r="S13" s="231"/>
      <c r="T13" s="230"/>
      <c r="U13" s="232"/>
      <c r="V13" s="233"/>
      <c r="W13" s="138"/>
      <c r="X13" s="139"/>
      <c r="Y13" s="138"/>
      <c r="Z13" s="139"/>
      <c r="AA13" s="138"/>
      <c r="AB13" s="140">
        <f t="shared" si="21"/>
        <v>0</v>
      </c>
      <c r="AC13" s="141">
        <f t="shared" si="22"/>
        <v>0</v>
      </c>
      <c r="AD13" s="226"/>
      <c r="AE13" s="226"/>
      <c r="AF13" s="228"/>
      <c r="AG13" s="228"/>
      <c r="AH13" s="229"/>
      <c r="AI13" s="144" t="str">
        <f t="shared" si="23"/>
        <v>Listas!$E$3:$E$6</v>
      </c>
      <c r="AJ13" s="226"/>
      <c r="AK13" s="130" t="s">
        <v>285</v>
      </c>
      <c r="AL13" s="130" t="s">
        <v>286</v>
      </c>
      <c r="AM13" s="146">
        <v>42735</v>
      </c>
      <c r="AN13" s="227"/>
      <c r="AO13" s="130"/>
      <c r="AP13" s="172"/>
      <c r="AQ13" s="130"/>
      <c r="AR13" s="130"/>
      <c r="AS13" s="130"/>
      <c r="AT13" s="130"/>
      <c r="AU13" s="130"/>
      <c r="AV13" s="130"/>
      <c r="AW13" s="130"/>
    </row>
    <row r="14" spans="1:49" s="108" customFormat="1" ht="203.25" customHeight="1">
      <c r="A14" s="151" t="s">
        <v>30</v>
      </c>
      <c r="B14" s="152" t="s">
        <v>293</v>
      </c>
      <c r="C14" s="132" t="s">
        <v>50</v>
      </c>
      <c r="D14" s="176" t="s">
        <v>287</v>
      </c>
      <c r="E14" s="130">
        <v>7</v>
      </c>
      <c r="F14" s="130" t="s">
        <v>288</v>
      </c>
      <c r="G14" s="133" t="s">
        <v>111</v>
      </c>
      <c r="H14" s="130" t="s">
        <v>289</v>
      </c>
      <c r="I14" s="145" t="str">
        <f t="shared" si="18"/>
        <v>FRECU_CORRUPCION</v>
      </c>
      <c r="J14" s="133" t="s">
        <v>175</v>
      </c>
      <c r="K14" s="126" t="str">
        <f>VLOOKUP(J14,[5]Listas!$A$12:$C$16,3,1)</f>
        <v>3. Posible</v>
      </c>
      <c r="L14" s="142" t="s">
        <v>117</v>
      </c>
      <c r="M14" s="77" t="str">
        <f>IF(L14="No Aplica","No Aplica",INDEX('[5]MATRIZ DE CALIFICACIÓN'!$D$4:$H$8,MID(K14,1,1),MID(L14,1,1)))</f>
        <v>(12) ZONA DE RIESGO EXTREMA
Reducir, Evitar, Compartir o Transferir el Riesgo</v>
      </c>
      <c r="N14" s="136" t="s">
        <v>13</v>
      </c>
      <c r="O14" s="130" t="s">
        <v>290</v>
      </c>
      <c r="P14" s="138" t="s">
        <v>234</v>
      </c>
      <c r="Q14" s="139" t="s">
        <v>234</v>
      </c>
      <c r="R14" s="138" t="s">
        <v>234</v>
      </c>
      <c r="S14" s="139" t="s">
        <v>234</v>
      </c>
      <c r="T14" s="138" t="s">
        <v>234</v>
      </c>
      <c r="U14" s="140">
        <f t="shared" si="19"/>
        <v>100</v>
      </c>
      <c r="V14" s="141">
        <f t="shared" si="20"/>
        <v>2</v>
      </c>
      <c r="W14" s="138"/>
      <c r="X14" s="139"/>
      <c r="Y14" s="138"/>
      <c r="Z14" s="139"/>
      <c r="AA14" s="138"/>
      <c r="AB14" s="140">
        <f t="shared" si="21"/>
        <v>0</v>
      </c>
      <c r="AC14" s="141">
        <f t="shared" si="22"/>
        <v>0</v>
      </c>
      <c r="AD14" s="136">
        <v>2</v>
      </c>
      <c r="AE14" s="136">
        <v>0</v>
      </c>
      <c r="AF14" s="126" t="str">
        <f>IF(G14="Riesgo_de_Corrupción","No Aplica",IF(VALUE(MID(K14,1,1))-AD14&lt;=0,"No Aplica &lt; 0",VLOOKUP(VALUE(MID(K14,1,1))-AD14,[5]Listas!$B$12:$C$18,2)))</f>
        <v>No Aplica</v>
      </c>
      <c r="AG14" s="126" t="str">
        <f>IF(G14="Riesgo_de_Corrupción","No Aplica",IF(VALUE(MID(L14,1,1))-AE14&lt;=0,"No Aplica &lt; 0",VLOOKUP(VALUE(MID(L14,1,1))-AE14,[5]Listas!$P$6:$Q$10,2)))</f>
        <v>No Aplica</v>
      </c>
      <c r="AH14" s="144" t="str">
        <f>IF(ISERROR(IF(L14="No Aplica","No Aplica",IF(AG14="-","-",INDEX('[5]MATRIZ DE CALIFICACIÓN'!$D$4:$H$8,MID(AF14,1,1),MID(AG14,1,1))))),"-",IF(L14="No Aplica","No Aplica",IF(AG14="-","-",INDEX('[5]MATRIZ DE CALIFICACIÓN'!$D$4:$H$8,MID(AF14,1,1),MID(AG14,1,1)))))</f>
        <v>-</v>
      </c>
      <c r="AI14" s="144" t="str">
        <f t="shared" si="23"/>
        <v>Listas!$E$3:$E$4</v>
      </c>
      <c r="AJ14" s="136" t="s">
        <v>12</v>
      </c>
      <c r="AK14" s="174" t="s">
        <v>291</v>
      </c>
      <c r="AL14" s="130" t="s">
        <v>275</v>
      </c>
      <c r="AM14" s="130" t="s">
        <v>265</v>
      </c>
      <c r="AN14" s="130" t="s">
        <v>292</v>
      </c>
      <c r="AO14" s="130"/>
      <c r="AP14" s="172"/>
      <c r="AQ14" s="130"/>
      <c r="AR14" s="130"/>
      <c r="AS14" s="130"/>
      <c r="AT14" s="130"/>
      <c r="AU14" s="130"/>
      <c r="AV14" s="130"/>
      <c r="AW14" s="130"/>
    </row>
    <row r="15" spans="1:49" s="108" customFormat="1" ht="218.25" customHeight="1">
      <c r="A15" s="153" t="s">
        <v>302</v>
      </c>
      <c r="B15" s="152" t="s">
        <v>303</v>
      </c>
      <c r="C15" s="132" t="s">
        <v>51</v>
      </c>
      <c r="D15" s="137" t="s">
        <v>296</v>
      </c>
      <c r="E15" s="130">
        <v>4</v>
      </c>
      <c r="F15" s="130" t="s">
        <v>297</v>
      </c>
      <c r="G15" s="133" t="s">
        <v>111</v>
      </c>
      <c r="H15" s="130" t="s">
        <v>298</v>
      </c>
      <c r="I15" s="145" t="str">
        <f t="shared" ref="I15" si="24">IF(G15="Riesgo_de_corrupción","FRECU_CORRUPCION","FRECUENCIA")</f>
        <v>FRECU_CORRUPCION</v>
      </c>
      <c r="J15" s="133" t="s">
        <v>175</v>
      </c>
      <c r="K15" s="126" t="s">
        <v>94</v>
      </c>
      <c r="L15" s="142" t="s">
        <v>112</v>
      </c>
      <c r="M15" s="144" t="str">
        <f>IF(L15="No Aplica","No Aplica",INDEX('[6]MATRIZ DE CALIFICACIÓN'!$D$4:$H$8,MID(K15,1,1),MID(L15,1,1)))</f>
        <v>No Aplica</v>
      </c>
      <c r="N15" s="136"/>
      <c r="O15" s="130" t="s">
        <v>294</v>
      </c>
      <c r="P15" s="138" t="s">
        <v>48</v>
      </c>
      <c r="Q15" s="139" t="s">
        <v>48</v>
      </c>
      <c r="R15" s="138" t="s">
        <v>48</v>
      </c>
      <c r="S15" s="139" t="s">
        <v>48</v>
      </c>
      <c r="T15" s="138" t="s">
        <v>48</v>
      </c>
      <c r="U15" s="140">
        <f t="shared" ref="U15" si="25">SUM(IF(P15="Si",15,0)+IF(Q15="Si",15,0)+IF(R15="Si",30,0)+IF(S15="Si",15,0)+IF(T15="Si",25,0))</f>
        <v>0</v>
      </c>
      <c r="V15" s="141">
        <f t="shared" ref="V15" si="26">IF(U15&gt;75,2,IF(U15&gt;=50,1,0))</f>
        <v>0</v>
      </c>
      <c r="W15" s="138" t="s">
        <v>48</v>
      </c>
      <c r="X15" s="139" t="s">
        <v>48</v>
      </c>
      <c r="Y15" s="138"/>
      <c r="Z15" s="139"/>
      <c r="AA15" s="138"/>
      <c r="AB15" s="140">
        <f t="shared" ref="AB15" si="27">SUM(IF(W15="Si",15,0)+IF(X15="Si",15,0)+IF(Y15="Si",30,0)+IF(Z15="Si",15,0)+IF(AA15="Si",25,0))</f>
        <v>0</v>
      </c>
      <c r="AC15" s="141">
        <f t="shared" ref="AC15" si="28">IF(AB15&gt;75,2,IF(AB15&gt;=50,1,0))</f>
        <v>0</v>
      </c>
      <c r="AD15" s="136"/>
      <c r="AE15" s="136"/>
      <c r="AF15" s="126" t="s">
        <v>112</v>
      </c>
      <c r="AG15" s="126" t="s">
        <v>112</v>
      </c>
      <c r="AH15" s="144" t="str">
        <f>IF(ISERROR(IF(L15="No Aplica","No Aplica",IF(AG15="-","-",INDEX('[6]MATRIZ DE CALIFICACIÓN'!$D$4:$H$8,MID(AF15,1,1),MID(AG15,1,1))))),"-",IF(L15="No Aplica","No Aplica",IF(AG15="-","-",INDEX('[6]MATRIZ DE CALIFICACIÓN'!$D$4:$H$8,MID(AF15,1,1),MID(AG15,1,1)))))</f>
        <v>No Aplica</v>
      </c>
      <c r="AI15" s="144" t="str">
        <f t="shared" ref="AI15" si="29">+IF(G15&lt;&gt;"Riesgo_de_Corrupción","Listas!$E$3:$E$6","Listas!$E$3:$E$4")</f>
        <v>Listas!$E$3:$E$4</v>
      </c>
      <c r="AJ15" s="136" t="s">
        <v>12</v>
      </c>
      <c r="AK15" s="130" t="s">
        <v>299</v>
      </c>
      <c r="AL15" s="130" t="s">
        <v>295</v>
      </c>
      <c r="AM15" s="130" t="s">
        <v>300</v>
      </c>
      <c r="AN15" s="130" t="s">
        <v>301</v>
      </c>
      <c r="AO15" s="130"/>
      <c r="AP15" s="172"/>
      <c r="AQ15" s="130"/>
      <c r="AR15" s="130"/>
      <c r="AS15" s="130"/>
      <c r="AT15" s="130"/>
      <c r="AU15" s="130"/>
      <c r="AV15" s="130"/>
      <c r="AW15" s="130"/>
    </row>
    <row r="16" spans="1:49" s="108" customFormat="1" ht="213" customHeight="1">
      <c r="A16" s="153" t="s">
        <v>324</v>
      </c>
      <c r="B16" s="152" t="s">
        <v>325</v>
      </c>
      <c r="C16" s="132" t="s">
        <v>50</v>
      </c>
      <c r="D16" s="124" t="s">
        <v>315</v>
      </c>
      <c r="E16" s="130">
        <v>11</v>
      </c>
      <c r="F16" s="130" t="s">
        <v>316</v>
      </c>
      <c r="G16" s="133" t="s">
        <v>111</v>
      </c>
      <c r="H16" s="130" t="s">
        <v>317</v>
      </c>
      <c r="I16" s="145"/>
      <c r="J16" s="133" t="s">
        <v>221</v>
      </c>
      <c r="K16" s="126" t="str">
        <f>VLOOKUP(J16,[7]Listas!$A$12:$C$16,3,1)</f>
        <v>4. Probable</v>
      </c>
      <c r="L16" s="142" t="s">
        <v>112</v>
      </c>
      <c r="M16" s="144" t="str">
        <f>IF(L16="No Aplica","No Aplica",INDEX('[7]MATRIZ DE CALIFICACIÓN'!$D$4:$H$8,MID(K16,1,1),MID(L16,1,1)))</f>
        <v>No Aplica</v>
      </c>
      <c r="N16" s="143" t="s">
        <v>13</v>
      </c>
      <c r="O16" s="131" t="s">
        <v>318</v>
      </c>
      <c r="P16" s="138" t="s">
        <v>48</v>
      </c>
      <c r="Q16" s="139" t="s">
        <v>48</v>
      </c>
      <c r="R16" s="138" t="s">
        <v>48</v>
      </c>
      <c r="S16" s="139" t="s">
        <v>48</v>
      </c>
      <c r="T16" s="138" t="s">
        <v>48</v>
      </c>
      <c r="U16" s="140">
        <f t="shared" ref="U16" si="30">SUM(IF(P16="Si",15,0)+IF(Q16="Si",15,0)+IF(R16="Si",30,0)+IF(S16="Si",15,0)+IF(T16="Si",25,0))</f>
        <v>0</v>
      </c>
      <c r="V16" s="141"/>
      <c r="W16" s="138"/>
      <c r="X16" s="139"/>
      <c r="Y16" s="138"/>
      <c r="Z16" s="139"/>
      <c r="AA16" s="138"/>
      <c r="AB16" s="140"/>
      <c r="AC16" s="141"/>
      <c r="AD16" s="136"/>
      <c r="AE16" s="136">
        <v>0</v>
      </c>
      <c r="AF16" s="126" t="str">
        <f>IF(G16="Riesgo_de_Corrupción","No Aplica",IF(VALUE(MID(K16,1,1))-AD16&lt;=0,"No Aplica &lt; 0",VLOOKUP(VALUE(MID(K16,1,1))-AD16,[7]Listas!$B$12:$C$18,2)))</f>
        <v>No Aplica</v>
      </c>
      <c r="AG16" s="126" t="str">
        <f>IF(G16="Riesgo_de_Corrupción","No Aplica",IF(VALUE(MID(L16,1,1))-AE16&lt;=0,"No Aplica &lt; 0",VLOOKUP(VALUE(MID(L16,1,1))-AE16,[7]Listas!$P$6:$Q$10,2)))</f>
        <v>No Aplica</v>
      </c>
      <c r="AH16" s="144" t="str">
        <f>IF(ISERROR(IF(L16="No Aplica","No Aplica",IF(AG16="-","-",INDEX('[7]MATRIZ DE CALIFICACIÓN'!$D$4:$H$8,MID(AF16,1,1),MID(AG16,1,1))))),"-",IF(L16="No Aplica","No Aplica",IF(AG16="-","-",INDEX('[7]MATRIZ DE CALIFICACIÓN'!$D$4:$H$8,MID(AF16,1,1),MID(AG16,1,1)))))</f>
        <v>No Aplica</v>
      </c>
      <c r="AI16" s="144"/>
      <c r="AJ16" s="136" t="s">
        <v>12</v>
      </c>
      <c r="AK16" s="131" t="s">
        <v>319</v>
      </c>
      <c r="AL16" s="131" t="s">
        <v>314</v>
      </c>
      <c r="AM16" s="131" t="s">
        <v>265</v>
      </c>
      <c r="AN16" s="130" t="s">
        <v>320</v>
      </c>
      <c r="AO16" s="130"/>
      <c r="AP16" s="172"/>
      <c r="AQ16" s="130"/>
      <c r="AR16" s="130"/>
      <c r="AS16" s="130"/>
      <c r="AT16" s="130"/>
      <c r="AU16" s="130"/>
      <c r="AV16" s="130"/>
      <c r="AW16" s="130"/>
    </row>
    <row r="17" spans="1:49" s="108" customFormat="1" ht="224.25" customHeight="1">
      <c r="A17" s="153" t="s">
        <v>324</v>
      </c>
      <c r="B17" s="152" t="s">
        <v>325</v>
      </c>
      <c r="C17" s="132" t="s">
        <v>50</v>
      </c>
      <c r="D17" s="124" t="s">
        <v>315</v>
      </c>
      <c r="E17" s="130">
        <v>12</v>
      </c>
      <c r="F17" s="130" t="s">
        <v>321</v>
      </c>
      <c r="G17" s="133" t="s">
        <v>111</v>
      </c>
      <c r="H17" s="130" t="s">
        <v>317</v>
      </c>
      <c r="I17" s="145"/>
      <c r="J17" s="133" t="s">
        <v>221</v>
      </c>
      <c r="K17" s="126" t="str">
        <f>VLOOKUP(J17,[7]Listas!$A$12:$C$16,3,1)</f>
        <v>4. Probable</v>
      </c>
      <c r="L17" s="142" t="s">
        <v>112</v>
      </c>
      <c r="M17" s="144" t="str">
        <f>IF(L17="No Aplica","No Aplica",INDEX('[7]MATRIZ DE CALIFICACIÓN'!$D$4:$H$8,MID(K17,1,1),MID(L17,1,1)))</f>
        <v>No Aplica</v>
      </c>
      <c r="N17" s="143" t="s">
        <v>13</v>
      </c>
      <c r="O17" s="131" t="s">
        <v>318</v>
      </c>
      <c r="P17" s="138" t="s">
        <v>48</v>
      </c>
      <c r="Q17" s="139" t="s">
        <v>48</v>
      </c>
      <c r="R17" s="138" t="s">
        <v>48</v>
      </c>
      <c r="S17" s="139" t="s">
        <v>48</v>
      </c>
      <c r="T17" s="138" t="s">
        <v>48</v>
      </c>
      <c r="U17" s="140"/>
      <c r="V17" s="141"/>
      <c r="W17" s="138"/>
      <c r="X17" s="139"/>
      <c r="Y17" s="138"/>
      <c r="Z17" s="139"/>
      <c r="AA17" s="138"/>
      <c r="AB17" s="140"/>
      <c r="AC17" s="141"/>
      <c r="AD17" s="136"/>
      <c r="AE17" s="136">
        <v>0</v>
      </c>
      <c r="AF17" s="126" t="str">
        <f>IF(G17="Riesgo_de_Corrupción","No Aplica",IF(VALUE(MID(K17,1,1))-AD17&lt;=0,"No Aplica &lt; 0",VLOOKUP(VALUE(MID(K17,1,1))-AD17,[7]Listas!$B$12:$C$18,2)))</f>
        <v>No Aplica</v>
      </c>
      <c r="AG17" s="126" t="str">
        <f>IF(G17="Riesgo_de_Corrupción","No Aplica",IF(VALUE(MID(L17,1,1))-AE17&lt;=0,"No Aplica &lt; 0",VLOOKUP(VALUE(MID(L17,1,1))-AE17,[7]Listas!$P$6:$Q$10,2)))</f>
        <v>No Aplica</v>
      </c>
      <c r="AH17" s="144" t="str">
        <f>IF(ISERROR(IF(L17="No Aplica","No Aplica",IF(AG17="-","-",INDEX('[7]MATRIZ DE CALIFICACIÓN'!$D$4:$H$8,MID(AF17,1,1),MID(AG17,1,1))))),"-",IF(L17="No Aplica","No Aplica",IF(AG17="-","-",INDEX('[7]MATRIZ DE CALIFICACIÓN'!$D$4:$H$8,MID(AF17,1,1),MID(AG17,1,1)))))</f>
        <v>No Aplica</v>
      </c>
      <c r="AI17" s="144"/>
      <c r="AJ17" s="136" t="s">
        <v>12</v>
      </c>
      <c r="AK17" s="131" t="s">
        <v>322</v>
      </c>
      <c r="AL17" s="131" t="s">
        <v>314</v>
      </c>
      <c r="AM17" s="131" t="s">
        <v>265</v>
      </c>
      <c r="AN17" s="130" t="s">
        <v>323</v>
      </c>
      <c r="AO17" s="130"/>
      <c r="AP17" s="172"/>
      <c r="AQ17" s="130"/>
      <c r="AR17" s="130"/>
      <c r="AS17" s="130"/>
      <c r="AT17" s="130"/>
      <c r="AU17" s="130"/>
      <c r="AV17" s="130"/>
      <c r="AW17" s="130"/>
    </row>
    <row r="18" spans="1:49" s="147" customFormat="1" ht="97.5" customHeight="1">
      <c r="A18" s="205" t="s">
        <v>354</v>
      </c>
      <c r="B18" s="206" t="s">
        <v>355</v>
      </c>
      <c r="C18" s="214" t="s">
        <v>50</v>
      </c>
      <c r="D18" s="148" t="s">
        <v>339</v>
      </c>
      <c r="E18" s="207">
        <v>2</v>
      </c>
      <c r="F18" s="208" t="s">
        <v>340</v>
      </c>
      <c r="G18" s="221" t="s">
        <v>111</v>
      </c>
      <c r="H18" s="148" t="s">
        <v>341</v>
      </c>
      <c r="I18" s="178" t="str">
        <f>IF(G18="Riesgo_de_corrupción","FRECU_CORRUPCION","FRECUENCIA")</f>
        <v>FRECU_CORRUPCION</v>
      </c>
      <c r="J18" s="222" t="s">
        <v>175</v>
      </c>
      <c r="K18" s="219" t="s">
        <v>342</v>
      </c>
      <c r="L18" s="220" t="s">
        <v>112</v>
      </c>
      <c r="M18" s="213" t="str">
        <f>IF(L18="No Aplica","No Aplica",INDEX('[8]MATRIZ DE CALIFICACIÓN'!$D$4:$H$8,MID(K18,1,1),MID(L18,1,1)))</f>
        <v>No Aplica</v>
      </c>
      <c r="N18" s="214" t="s">
        <v>13</v>
      </c>
      <c r="O18" s="149" t="s">
        <v>343</v>
      </c>
      <c r="P18" s="218" t="s">
        <v>234</v>
      </c>
      <c r="Q18" s="217" t="s">
        <v>234</v>
      </c>
      <c r="R18" s="218" t="s">
        <v>234</v>
      </c>
      <c r="S18" s="217" t="s">
        <v>234</v>
      </c>
      <c r="T18" s="218" t="s">
        <v>234</v>
      </c>
      <c r="U18" s="216">
        <f t="shared" ref="U18" si="31">SUM(IF(P18="Si",15,0)+IF(Q18="Si",15,0)+IF(R18="Si",30,0)+IF(S18="Si",15,0)+IF(T18="Si",25,0))</f>
        <v>100</v>
      </c>
      <c r="V18" s="215">
        <f t="shared" ref="V18" si="32">IF(U18&gt;75,2,IF(U18&gt;=50,1,0))</f>
        <v>2</v>
      </c>
      <c r="W18" s="179"/>
      <c r="X18" s="180"/>
      <c r="Y18" s="179"/>
      <c r="Z18" s="180"/>
      <c r="AA18" s="179"/>
      <c r="AB18" s="216">
        <f t="shared" ref="AB18" si="33">SUM(IF(W18="Si",15,0)+IF(X18="Si",15,0)+IF(Y18="Si",30,0)+IF(Z18="Si",15,0)+IF(AA18="Si",25,0))</f>
        <v>0</v>
      </c>
      <c r="AC18" s="215">
        <f t="shared" ref="AC18" si="34">IF(AB18&gt;75,2,IF(AB18&gt;=50,1,0))</f>
        <v>0</v>
      </c>
      <c r="AD18" s="214">
        <v>0</v>
      </c>
      <c r="AE18" s="214">
        <v>0</v>
      </c>
      <c r="AF18" s="212" t="str">
        <f>IF(G18="Riesgo_de_Corrupción","No Aplica",IF(VALUE(MID(K18,1,1))-AD18&lt;=0,"No Aplica &lt; 0",VLOOKUP(VALUE(MID(K18,1,1))-AD18,[8]Listas!$B$12:$C$18,2)))</f>
        <v>No Aplica</v>
      </c>
      <c r="AG18" s="212" t="str">
        <f>IF(G18="Riesgo_de_Corrupción","No Aplica",IF(VALUE(MID(L18,1,1))-AE18&lt;=0,"No Aplica &lt; 0",VLOOKUP(VALUE(MID(L18,1,1))-AE18,[8]Listas!$P$6:$Q$10,2)))</f>
        <v>No Aplica</v>
      </c>
      <c r="AH18" s="213" t="str">
        <f>IF(ISERROR(IF(L18="No Aplica","No Aplica",IF(AG18="-","-",INDEX('[8]MATRIZ DE CALIFICACIÓN'!$D$4:$H$8,MID(AF18,1,1),MID(AG18,1,1))))),"-",IF(L18="No Aplica","No Aplica",IF(AG18="-","-",INDEX('[8]MATRIZ DE CALIFICACIÓN'!$D$4:$H$8,MID(AF18,1,1),MID(AG18,1,1)))))</f>
        <v>No Aplica</v>
      </c>
      <c r="AI18" s="181" t="str">
        <f t="shared" ref="AI18" si="35">+IF(G18&lt;&gt;"Riesgo_de_Corrupción","Listas!$E$3:$E$6","Listas!$E$3:$E$4")</f>
        <v>Listas!$E$3:$E$4</v>
      </c>
      <c r="AJ18" s="214" t="s">
        <v>14</v>
      </c>
      <c r="AK18" s="207" t="s">
        <v>344</v>
      </c>
      <c r="AL18" s="207" t="s">
        <v>338</v>
      </c>
      <c r="AM18" s="211" t="s">
        <v>265</v>
      </c>
      <c r="AN18" s="207" t="s">
        <v>345</v>
      </c>
      <c r="AO18" s="207"/>
      <c r="AP18" s="207"/>
      <c r="AQ18" s="207"/>
      <c r="AR18" s="207"/>
      <c r="AS18" s="207"/>
      <c r="AT18" s="207"/>
      <c r="AU18" s="207"/>
      <c r="AV18" s="207"/>
      <c r="AW18" s="207"/>
    </row>
    <row r="19" spans="1:49" s="147" customFormat="1" ht="81.75" customHeight="1">
      <c r="A19" s="205"/>
      <c r="B19" s="206"/>
      <c r="C19" s="214"/>
      <c r="D19" s="148" t="s">
        <v>346</v>
      </c>
      <c r="E19" s="207"/>
      <c r="F19" s="209"/>
      <c r="G19" s="221"/>
      <c r="H19" s="148" t="s">
        <v>347</v>
      </c>
      <c r="I19" s="178"/>
      <c r="J19" s="223"/>
      <c r="K19" s="219"/>
      <c r="L19" s="220"/>
      <c r="M19" s="213"/>
      <c r="N19" s="214"/>
      <c r="O19" s="150" t="s">
        <v>348</v>
      </c>
      <c r="P19" s="218"/>
      <c r="Q19" s="217"/>
      <c r="R19" s="218"/>
      <c r="S19" s="217"/>
      <c r="T19" s="218"/>
      <c r="U19" s="216"/>
      <c r="V19" s="215"/>
      <c r="W19" s="179"/>
      <c r="X19" s="180"/>
      <c r="Y19" s="179"/>
      <c r="Z19" s="180"/>
      <c r="AA19" s="179"/>
      <c r="AB19" s="216"/>
      <c r="AC19" s="215"/>
      <c r="AD19" s="214"/>
      <c r="AE19" s="214"/>
      <c r="AF19" s="212"/>
      <c r="AG19" s="212"/>
      <c r="AH19" s="213"/>
      <c r="AI19" s="181"/>
      <c r="AJ19" s="214"/>
      <c r="AK19" s="207"/>
      <c r="AL19" s="207"/>
      <c r="AM19" s="207"/>
      <c r="AN19" s="207"/>
      <c r="AO19" s="207"/>
      <c r="AP19" s="207"/>
      <c r="AQ19" s="207"/>
      <c r="AR19" s="207"/>
      <c r="AS19" s="207"/>
      <c r="AT19" s="207"/>
      <c r="AU19" s="207"/>
      <c r="AV19" s="207"/>
      <c r="AW19" s="207"/>
    </row>
    <row r="20" spans="1:49" s="147" customFormat="1" ht="92.25" customHeight="1">
      <c r="A20" s="205"/>
      <c r="B20" s="206"/>
      <c r="C20" s="214"/>
      <c r="D20" s="148" t="s">
        <v>349</v>
      </c>
      <c r="E20" s="207"/>
      <c r="F20" s="209"/>
      <c r="G20" s="221"/>
      <c r="H20" s="208" t="s">
        <v>350</v>
      </c>
      <c r="I20" s="178"/>
      <c r="J20" s="223"/>
      <c r="K20" s="219"/>
      <c r="L20" s="220"/>
      <c r="M20" s="213"/>
      <c r="N20" s="214"/>
      <c r="O20" s="210" t="s">
        <v>351</v>
      </c>
      <c r="P20" s="218"/>
      <c r="Q20" s="217"/>
      <c r="R20" s="218"/>
      <c r="S20" s="217"/>
      <c r="T20" s="218"/>
      <c r="U20" s="216"/>
      <c r="V20" s="215"/>
      <c r="W20" s="179"/>
      <c r="X20" s="180"/>
      <c r="Y20" s="179"/>
      <c r="Z20" s="180"/>
      <c r="AA20" s="179"/>
      <c r="AB20" s="216"/>
      <c r="AC20" s="215"/>
      <c r="AD20" s="214"/>
      <c r="AE20" s="214"/>
      <c r="AF20" s="212"/>
      <c r="AG20" s="212"/>
      <c r="AH20" s="213"/>
      <c r="AI20" s="181"/>
      <c r="AJ20" s="214"/>
      <c r="AK20" s="207" t="s">
        <v>352</v>
      </c>
      <c r="AL20" s="207"/>
      <c r="AM20" s="207"/>
      <c r="AN20" s="207"/>
      <c r="AO20" s="207"/>
      <c r="AP20" s="207"/>
      <c r="AQ20" s="207"/>
      <c r="AR20" s="207"/>
      <c r="AS20" s="207"/>
      <c r="AT20" s="207"/>
      <c r="AU20" s="207"/>
      <c r="AV20" s="207"/>
      <c r="AW20" s="207"/>
    </row>
    <row r="21" spans="1:49" s="147" customFormat="1" ht="99.75" customHeight="1">
      <c r="A21" s="205"/>
      <c r="B21" s="206"/>
      <c r="C21" s="214"/>
      <c r="D21" s="148" t="s">
        <v>353</v>
      </c>
      <c r="E21" s="207"/>
      <c r="F21" s="209"/>
      <c r="G21" s="221"/>
      <c r="H21" s="209"/>
      <c r="I21" s="178"/>
      <c r="J21" s="223"/>
      <c r="K21" s="219"/>
      <c r="L21" s="220"/>
      <c r="M21" s="213"/>
      <c r="N21" s="214"/>
      <c r="O21" s="210"/>
      <c r="P21" s="218"/>
      <c r="Q21" s="217"/>
      <c r="R21" s="218"/>
      <c r="S21" s="217"/>
      <c r="T21" s="218"/>
      <c r="U21" s="216"/>
      <c r="V21" s="215"/>
      <c r="W21" s="179"/>
      <c r="X21" s="180"/>
      <c r="Y21" s="179"/>
      <c r="Z21" s="180"/>
      <c r="AA21" s="179"/>
      <c r="AB21" s="216"/>
      <c r="AC21" s="215"/>
      <c r="AD21" s="214"/>
      <c r="AE21" s="214"/>
      <c r="AF21" s="212"/>
      <c r="AG21" s="212"/>
      <c r="AH21" s="213"/>
      <c r="AI21" s="181"/>
      <c r="AJ21" s="214"/>
      <c r="AK21" s="207"/>
      <c r="AL21" s="207"/>
      <c r="AM21" s="207"/>
      <c r="AN21" s="207"/>
      <c r="AO21" s="207"/>
      <c r="AP21" s="207"/>
      <c r="AQ21" s="207"/>
      <c r="AR21" s="207"/>
      <c r="AS21" s="207"/>
      <c r="AT21" s="207"/>
      <c r="AU21" s="207"/>
      <c r="AV21" s="207"/>
      <c r="AW21" s="207"/>
    </row>
  </sheetData>
  <sheetProtection formatCells="0" formatColumns="0" formatRows="0" insertRows="0" selectLockedCells="1" sort="0" autoFilter="0"/>
  <protectedRanges>
    <protectedRange sqref="B5" name="Rango1_5"/>
    <protectedRange sqref="E3 AM1:AO3" name="Rango1_3_5"/>
    <protectedRange sqref="P10:AC10" name="Rango1_3_4"/>
    <protectedRange sqref="G10" name="Rango1_3_1_2"/>
    <protectedRange sqref="AO10:AW10" name="Rango1_3_3_2"/>
    <protectedRange sqref="P11:AC14 F11:F14" name="Rango1_3_6"/>
    <protectedRange sqref="G11:G14" name="Rango1_3_1_3"/>
    <protectedRange sqref="AP11:AT13 AP14:AW14 AV11:AW13" name="Rango1_3_3_3"/>
    <protectedRange sqref="F15 P15:AC15" name="Rango1_3_7"/>
    <protectedRange sqref="G15" name="Rango1_3_1_4"/>
    <protectedRange sqref="AO15:AW15" name="Rango1_3_3_4"/>
    <protectedRange sqref="P9:AC9 F9" name="Rango1_3_8"/>
    <protectedRange sqref="G9" name="Rango1_3_1_5"/>
    <protectedRange sqref="AO9:AW9" name="Rango1_3_3_5"/>
    <protectedRange sqref="F16:F17 P16:AC17" name="Rango1_3_9"/>
    <protectedRange sqref="G16:G17" name="Rango1_3_1_6"/>
    <protectedRange sqref="AO16:AW17" name="Rango1_3_3_6"/>
    <protectedRange sqref="F8 P8:AC8" name="Rango1_3_10"/>
    <protectedRange sqref="G8" name="Rango1_3_1_7"/>
    <protectedRange sqref="AO8:AW8" name="Rango1_3_3_7"/>
    <protectedRange sqref="P18:AC21 F18:F21" name="Rango1_3_12"/>
    <protectedRange sqref="G18:G21" name="Rango1_3_1_9"/>
    <protectedRange sqref="AO18:AW21" name="Rango1_3_3_9"/>
  </protectedRanges>
  <mergeCells count="98">
    <mergeCell ref="G6:G7"/>
    <mergeCell ref="AF6:AH6"/>
    <mergeCell ref="AI6:AI7"/>
    <mergeCell ref="A1:D3"/>
    <mergeCell ref="A5:A7"/>
    <mergeCell ref="B5:B7"/>
    <mergeCell ref="H6:H7"/>
    <mergeCell ref="I6:I7"/>
    <mergeCell ref="J5:M5"/>
    <mergeCell ref="AF5:AH5"/>
    <mergeCell ref="E1:AL3"/>
    <mergeCell ref="AS6:AT6"/>
    <mergeCell ref="AV6:AW6"/>
    <mergeCell ref="AR5:AS5"/>
    <mergeCell ref="AU5:AV5"/>
    <mergeCell ref="C5:H5"/>
    <mergeCell ref="AK5:AN5"/>
    <mergeCell ref="AP6:AQ6"/>
    <mergeCell ref="AJ6:AJ7"/>
    <mergeCell ref="AO5:AP5"/>
    <mergeCell ref="C6:C7"/>
    <mergeCell ref="D6:D7"/>
    <mergeCell ref="E6:E7"/>
    <mergeCell ref="F6:F7"/>
    <mergeCell ref="AK6:AK7"/>
    <mergeCell ref="AL6:AL7"/>
    <mergeCell ref="AM6:AM7"/>
    <mergeCell ref="AN6:AN7"/>
    <mergeCell ref="J6:M6"/>
    <mergeCell ref="P6:S6"/>
    <mergeCell ref="M11:M13"/>
    <mergeCell ref="N11:N13"/>
    <mergeCell ref="O11:O13"/>
    <mergeCell ref="P11:P13"/>
    <mergeCell ref="Q11:Q13"/>
    <mergeCell ref="G11:G13"/>
    <mergeCell ref="H11:H13"/>
    <mergeCell ref="J11:J13"/>
    <mergeCell ref="K11:K13"/>
    <mergeCell ref="L11:L13"/>
    <mergeCell ref="A11:A13"/>
    <mergeCell ref="B11:B13"/>
    <mergeCell ref="AJ11:AJ13"/>
    <mergeCell ref="AN11:AN13"/>
    <mergeCell ref="AD11:AD13"/>
    <mergeCell ref="AE11:AE13"/>
    <mergeCell ref="AF11:AF13"/>
    <mergeCell ref="AG11:AG13"/>
    <mergeCell ref="AH11:AH13"/>
    <mergeCell ref="R11:R13"/>
    <mergeCell ref="S11:S13"/>
    <mergeCell ref="T11:T13"/>
    <mergeCell ref="U11:U13"/>
    <mergeCell ref="V11:V13"/>
    <mergeCell ref="E11:E13"/>
    <mergeCell ref="F11:F13"/>
    <mergeCell ref="C18:C21"/>
    <mergeCell ref="E18:E21"/>
    <mergeCell ref="F18:F21"/>
    <mergeCell ref="G18:G21"/>
    <mergeCell ref="J18:J21"/>
    <mergeCell ref="K18:K21"/>
    <mergeCell ref="L18:L21"/>
    <mergeCell ref="M18:M21"/>
    <mergeCell ref="N18:N21"/>
    <mergeCell ref="P18:P21"/>
    <mergeCell ref="Q18:Q21"/>
    <mergeCell ref="R18:R21"/>
    <mergeCell ref="S18:S21"/>
    <mergeCell ref="T18:T21"/>
    <mergeCell ref="U18:U21"/>
    <mergeCell ref="V18:V21"/>
    <mergeCell ref="AB18:AB21"/>
    <mergeCell ref="AC18:AC21"/>
    <mergeCell ref="AD18:AD21"/>
    <mergeCell ref="AE18:AE21"/>
    <mergeCell ref="AP18:AP21"/>
    <mergeCell ref="AF18:AF21"/>
    <mergeCell ref="AG18:AG21"/>
    <mergeCell ref="AH18:AH21"/>
    <mergeCell ref="AJ18:AJ21"/>
    <mergeCell ref="AK18:AK19"/>
    <mergeCell ref="A18:A21"/>
    <mergeCell ref="B18:B21"/>
    <mergeCell ref="AV18:AV21"/>
    <mergeCell ref="AW18:AW21"/>
    <mergeCell ref="H20:H21"/>
    <mergeCell ref="O20:O21"/>
    <mergeCell ref="AK20:AK21"/>
    <mergeCell ref="AQ18:AQ21"/>
    <mergeCell ref="AR18:AR21"/>
    <mergeCell ref="AS18:AS21"/>
    <mergeCell ref="AT18:AT21"/>
    <mergeCell ref="AU18:AU21"/>
    <mergeCell ref="AL18:AL21"/>
    <mergeCell ref="AM18:AM21"/>
    <mergeCell ref="AN18:AN21"/>
    <mergeCell ref="AO18:AO21"/>
  </mergeCells>
  <conditionalFormatting sqref="M8:M11 AH8:AI11 AI12:AI13 M14:M17 AH14:AI17">
    <cfRule type="containsText" dxfId="23" priority="145" operator="containsText" text="EXTREMA">
      <formula>NOT(ISERROR(SEARCH("EXTREMA",M8)))</formula>
    </cfRule>
    <cfRule type="containsText" dxfId="22" priority="146" operator="containsText" text="ALTA">
      <formula>NOT(ISERROR(SEARCH("ALTA",M8)))</formula>
    </cfRule>
    <cfRule type="containsText" dxfId="21" priority="147" operator="containsText" text="MODERADA">
      <formula>NOT(ISERROR(SEARCH("MODERADA",M8)))</formula>
    </cfRule>
    <cfRule type="containsText" dxfId="20" priority="148" operator="containsText" text="BAJA">
      <formula>NOT(ISERROR(SEARCH("BAJA",M8)))</formula>
    </cfRule>
  </conditionalFormatting>
  <conditionalFormatting sqref="M18 AH18:AI18 AI19:AI21">
    <cfRule type="containsText" dxfId="19" priority="1" operator="containsText" text="EXTREMA">
      <formula>NOT(ISERROR(SEARCH("EXTREMA",M18)))</formula>
    </cfRule>
    <cfRule type="containsText" dxfId="18" priority="2" operator="containsText" text="ALTA">
      <formula>NOT(ISERROR(SEARCH("ALTA",M18)))</formula>
    </cfRule>
    <cfRule type="containsText" dxfId="17" priority="3" operator="containsText" text="MODERADA">
      <formula>NOT(ISERROR(SEARCH("MODERADA",M18)))</formula>
    </cfRule>
    <cfRule type="containsText" dxfId="16" priority="4" operator="containsText" text="BAJA">
      <formula>NOT(ISERROR(SEARCH("BAJA",M18)))</formula>
    </cfRule>
  </conditionalFormatting>
  <dataValidations count="10">
    <dataValidation type="list" allowBlank="1" showInputMessage="1" showErrorMessage="1" errorTitle="ERROR !!!" error="Por favor elija la opción más adecuada dentro de la lista desplegable._x000a__x000a_Gracias." sqref="AJ16:AJ18 AJ8:AJ11 AJ14:AJ15">
      <formula1>INDIRECT(AI8)</formula1>
    </dataValidation>
    <dataValidation type="list" allowBlank="1" showInputMessage="1" showErrorMessage="1" sqref="J18:J21 J8:J11 J14:J15">
      <formula1>INDIRECT($I8)</formula1>
    </dataValidation>
    <dataValidation type="list" allowBlank="1" showInputMessage="1" showErrorMessage="1" sqref="L8:L11 L14:L21">
      <formula1>INDIRECT(G8)</formula1>
    </dataValidation>
    <dataValidation type="list" allowBlank="1" showInputMessage="1" showErrorMessage="1" sqref="J16:J17">
      <formula1>INDIRECT(#REF!)</formula1>
    </dataValidation>
    <dataValidation type="list" allowBlank="1" showInputMessage="1" showErrorMessage="1" errorTitle="ERROR !!!" error="Por favor elija la opción SI o NO dentro de la lista desplegable._x000a__x000a_Gracias." sqref="AD14:AE18 AD8:AE11">
      <formula1>"0,1,2,3,4"</formula1>
    </dataValidation>
    <dataValidation type="list" allowBlank="1" showInputMessage="1" showErrorMessage="1" sqref="G14:G18 G8:G11">
      <formula1>Tipo_de_Riesgo</formula1>
    </dataValidation>
    <dataValidation type="whole" allowBlank="1" showInputMessage="1" showErrorMessage="1" errorTitle="ERROR !!!" error="Por favor colocar números enteros._x000a__x000a_Gracias." sqref="E14:E18 E8:E11">
      <formula1>1</formula1>
      <formula2>100</formula2>
    </dataValidation>
    <dataValidation type="list" allowBlank="1" showInputMessage="1" showErrorMessage="1" sqref="N8:N11 N14:N18">
      <formula1>Control_Existente</formula1>
    </dataValidation>
    <dataValidation type="list" allowBlank="1" showInputMessage="1" showErrorMessage="1" sqref="P8:T11 P14:T18 W8:AA21">
      <formula1>"Si,No"</formula1>
    </dataValidation>
    <dataValidation type="list" allowBlank="1" showInputMessage="1" showErrorMessage="1" sqref="C8:C18">
      <formula1>factor</formula1>
    </dataValidation>
  </dataValidations>
  <printOptions horizontalCentered="1"/>
  <pageMargins left="0.23622047244094491" right="0.15748031496062992" top="0.78740157480314965" bottom="0.78740157480314965" header="0.74803149606299213" footer="0.23622047244094491"/>
  <pageSetup paperSize="120" scale="19" fitToWidth="3" orientation="landscape" r:id="rId1"/>
  <headerFooter>
    <oddHeader xml:space="preserve">&amp;R&amp;"-,Negrita"
</oddHeader>
  </headerFooter>
  <drawing r:id="rId2"/>
  <legacyDrawing r:id="rId3"/>
</worksheet>
</file>

<file path=xl/worksheets/sheet3.xml><?xml version="1.0" encoding="utf-8"?>
<worksheet xmlns="http://schemas.openxmlformats.org/spreadsheetml/2006/main" xmlns:r="http://schemas.openxmlformats.org/officeDocument/2006/relationships">
  <sheetPr codeName="Hoja3"/>
  <dimension ref="A1:Y41"/>
  <sheetViews>
    <sheetView topLeftCell="A12" workbookViewId="0">
      <selection activeCell="D15" sqref="D15"/>
    </sheetView>
  </sheetViews>
  <sheetFormatPr baseColWidth="10" defaultColWidth="11.42578125" defaultRowHeight="15"/>
  <cols>
    <col min="1" max="1" width="23" bestFit="1" customWidth="1"/>
    <col min="2" max="2" width="5.7109375" style="63" customWidth="1"/>
    <col min="3" max="3" width="15.140625" customWidth="1"/>
    <col min="4" max="4" width="22.140625" customWidth="1"/>
    <col min="5" max="5" width="15.140625" customWidth="1"/>
    <col min="6" max="6" width="16.140625" customWidth="1"/>
    <col min="10" max="10" width="23.5703125" customWidth="1"/>
    <col min="11" max="11" width="45.5703125" bestFit="1" customWidth="1"/>
    <col min="14" max="15" width="66.42578125" bestFit="1" customWidth="1"/>
    <col min="17" max="17" width="18.140625" bestFit="1" customWidth="1"/>
    <col min="18" max="18" width="24.5703125" bestFit="1" customWidth="1"/>
    <col min="19" max="21" width="24.85546875" customWidth="1"/>
    <col min="22" max="25" width="26.5703125" customWidth="1"/>
  </cols>
  <sheetData>
    <row r="1" spans="1:25" ht="15" customHeight="1">
      <c r="N1" s="27" t="s">
        <v>5</v>
      </c>
      <c r="O1" t="s">
        <v>71</v>
      </c>
      <c r="Q1" s="268" t="s">
        <v>98</v>
      </c>
      <c r="R1" s="268"/>
      <c r="S1" s="268"/>
      <c r="T1" s="29"/>
      <c r="U1" s="29"/>
      <c r="V1" s="29"/>
      <c r="W1" s="29"/>
      <c r="X1" s="29"/>
      <c r="Y1" s="29"/>
    </row>
    <row r="2" spans="1:25">
      <c r="A2" s="6" t="s">
        <v>215</v>
      </c>
      <c r="B2" s="64"/>
      <c r="C2" s="6"/>
      <c r="D2" s="6"/>
      <c r="E2" s="6" t="s">
        <v>8</v>
      </c>
      <c r="F2" s="6" t="s">
        <v>9</v>
      </c>
      <c r="J2" s="267" t="s">
        <v>49</v>
      </c>
      <c r="K2" s="267"/>
      <c r="N2" s="68" t="s">
        <v>11</v>
      </c>
      <c r="O2" t="s">
        <v>72</v>
      </c>
      <c r="Q2" s="29"/>
      <c r="R2" s="35"/>
      <c r="S2" s="35"/>
      <c r="T2" s="35"/>
      <c r="U2" s="35"/>
      <c r="V2" s="35"/>
      <c r="W2" s="29"/>
      <c r="X2" s="35"/>
      <c r="Y2" s="29"/>
    </row>
    <row r="3" spans="1:25" ht="18.75">
      <c r="A3" t="s">
        <v>216</v>
      </c>
      <c r="C3" s="7"/>
      <c r="D3" s="7"/>
      <c r="E3" t="s">
        <v>12</v>
      </c>
      <c r="F3" t="s">
        <v>13</v>
      </c>
      <c r="J3" t="s">
        <v>51</v>
      </c>
      <c r="K3" t="s">
        <v>50</v>
      </c>
      <c r="N3" s="69" t="s">
        <v>66</v>
      </c>
      <c r="O3" t="s">
        <v>73</v>
      </c>
      <c r="Q3" s="29"/>
      <c r="R3" s="33" t="s">
        <v>105</v>
      </c>
      <c r="S3" s="33" t="s">
        <v>106</v>
      </c>
      <c r="T3" s="33" t="s">
        <v>107</v>
      </c>
      <c r="U3" s="33" t="s">
        <v>108</v>
      </c>
      <c r="V3" s="32" t="s">
        <v>109</v>
      </c>
      <c r="W3" s="32" t="s">
        <v>114</v>
      </c>
      <c r="X3" s="32" t="s">
        <v>110</v>
      </c>
      <c r="Y3" s="32" t="s">
        <v>111</v>
      </c>
    </row>
    <row r="4" spans="1:25">
      <c r="A4" t="s">
        <v>217</v>
      </c>
      <c r="C4" s="7"/>
      <c r="D4" s="7"/>
      <c r="E4" t="s">
        <v>14</v>
      </c>
      <c r="F4" t="s">
        <v>15</v>
      </c>
      <c r="I4">
        <v>1</v>
      </c>
      <c r="J4" s="25" t="s">
        <v>53</v>
      </c>
      <c r="K4" s="25" t="s">
        <v>52</v>
      </c>
      <c r="N4" s="68" t="s">
        <v>67</v>
      </c>
      <c r="O4" t="s">
        <v>74</v>
      </c>
      <c r="Q4" s="29"/>
      <c r="R4" s="31">
        <v>1</v>
      </c>
      <c r="S4" s="34">
        <v>2</v>
      </c>
      <c r="T4" s="34">
        <v>3</v>
      </c>
      <c r="U4" s="103">
        <v>4</v>
      </c>
      <c r="V4" s="103">
        <v>5</v>
      </c>
      <c r="W4" s="34">
        <v>6</v>
      </c>
      <c r="X4" s="103">
        <v>7</v>
      </c>
      <c r="Y4" s="103">
        <v>8</v>
      </c>
    </row>
    <row r="5" spans="1:25" ht="195">
      <c r="C5" s="7"/>
      <c r="D5" s="7"/>
      <c r="E5" t="s">
        <v>17</v>
      </c>
      <c r="I5">
        <v>2</v>
      </c>
      <c r="J5" s="25" t="s">
        <v>54</v>
      </c>
      <c r="K5" s="26" t="s">
        <v>62</v>
      </c>
      <c r="N5" s="69" t="s">
        <v>19</v>
      </c>
      <c r="O5" t="s">
        <v>75</v>
      </c>
      <c r="Q5" s="29" t="s">
        <v>238</v>
      </c>
      <c r="R5" s="31" t="s">
        <v>99</v>
      </c>
      <c r="S5" s="102" t="s">
        <v>100</v>
      </c>
      <c r="T5" s="102" t="s">
        <v>101</v>
      </c>
      <c r="U5" s="102" t="s">
        <v>102</v>
      </c>
      <c r="V5" s="102" t="s">
        <v>103</v>
      </c>
      <c r="W5" s="102"/>
      <c r="X5" s="102" t="s">
        <v>104</v>
      </c>
      <c r="Y5" s="104" t="s">
        <v>113</v>
      </c>
    </row>
    <row r="6" spans="1:25" ht="33.75" customHeight="1">
      <c r="C6" s="7"/>
      <c r="D6" s="7"/>
      <c r="E6" t="s">
        <v>20</v>
      </c>
      <c r="I6">
        <v>3</v>
      </c>
      <c r="J6" s="25" t="s">
        <v>55</v>
      </c>
      <c r="K6" s="25" t="s">
        <v>5</v>
      </c>
      <c r="N6" s="69" t="s">
        <v>22</v>
      </c>
      <c r="O6" t="s">
        <v>76</v>
      </c>
      <c r="P6" s="36">
        <v>1</v>
      </c>
      <c r="Q6" s="31" t="s">
        <v>149</v>
      </c>
      <c r="R6" s="31" t="s">
        <v>149</v>
      </c>
      <c r="S6" s="31" t="s">
        <v>149</v>
      </c>
      <c r="T6" s="31" t="s">
        <v>149</v>
      </c>
      <c r="U6" s="31" t="s">
        <v>149</v>
      </c>
      <c r="V6" s="31" t="s">
        <v>149</v>
      </c>
      <c r="W6" s="31" t="s">
        <v>149</v>
      </c>
      <c r="X6" s="31" t="s">
        <v>149</v>
      </c>
      <c r="Y6" s="101" t="s">
        <v>112</v>
      </c>
    </row>
    <row r="7" spans="1:25" ht="33.75" customHeight="1">
      <c r="C7" s="7"/>
      <c r="D7" s="7"/>
      <c r="E7" s="7"/>
      <c r="I7">
        <v>4</v>
      </c>
      <c r="J7" s="25" t="s">
        <v>61</v>
      </c>
      <c r="K7" s="25" t="s">
        <v>57</v>
      </c>
      <c r="N7" s="69" t="s">
        <v>68</v>
      </c>
      <c r="O7" s="29" t="s">
        <v>77</v>
      </c>
      <c r="P7" s="36">
        <v>2</v>
      </c>
      <c r="Q7" s="31" t="s">
        <v>115</v>
      </c>
      <c r="R7" s="31" t="s">
        <v>115</v>
      </c>
      <c r="S7" s="31" t="s">
        <v>115</v>
      </c>
      <c r="T7" s="31" t="s">
        <v>115</v>
      </c>
      <c r="U7" s="31" t="s">
        <v>115</v>
      </c>
      <c r="V7" s="31" t="s">
        <v>115</v>
      </c>
      <c r="W7" s="31" t="s">
        <v>115</v>
      </c>
      <c r="X7" s="31" t="s">
        <v>115</v>
      </c>
      <c r="Y7" s="102"/>
    </row>
    <row r="8" spans="1:25" ht="33.75" customHeight="1">
      <c r="I8">
        <v>5</v>
      </c>
      <c r="J8" s="25" t="s">
        <v>56</v>
      </c>
      <c r="K8" s="25" t="s">
        <v>60</v>
      </c>
      <c r="N8" s="69" t="s">
        <v>69</v>
      </c>
      <c r="O8" t="s">
        <v>78</v>
      </c>
      <c r="P8" s="36">
        <v>3</v>
      </c>
      <c r="Q8" s="31" t="s">
        <v>116</v>
      </c>
      <c r="R8" s="31" t="s">
        <v>116</v>
      </c>
      <c r="S8" s="31" t="s">
        <v>116</v>
      </c>
      <c r="T8" s="31" t="s">
        <v>116</v>
      </c>
      <c r="U8" s="31" t="s">
        <v>116</v>
      </c>
      <c r="V8" s="31" t="s">
        <v>116</v>
      </c>
      <c r="W8" s="31" t="s">
        <v>116</v>
      </c>
      <c r="X8" s="31" t="s">
        <v>116</v>
      </c>
      <c r="Y8" s="102"/>
    </row>
    <row r="9" spans="1:25" ht="33.75" customHeight="1">
      <c r="I9">
        <v>6</v>
      </c>
      <c r="J9" s="26" t="s">
        <v>59</v>
      </c>
      <c r="K9" s="26" t="s">
        <v>63</v>
      </c>
      <c r="L9" t="s">
        <v>58</v>
      </c>
      <c r="N9" s="70" t="s">
        <v>24</v>
      </c>
      <c r="O9" t="s">
        <v>79</v>
      </c>
      <c r="P9" s="36">
        <v>4</v>
      </c>
      <c r="Q9" s="31" t="s">
        <v>117</v>
      </c>
      <c r="R9" s="31" t="s">
        <v>117</v>
      </c>
      <c r="S9" s="31" t="s">
        <v>117</v>
      </c>
      <c r="T9" s="31" t="s">
        <v>117</v>
      </c>
      <c r="U9" s="31" t="s">
        <v>117</v>
      </c>
      <c r="V9" s="31" t="s">
        <v>117</v>
      </c>
      <c r="W9" s="31" t="s">
        <v>117</v>
      </c>
      <c r="X9" s="31" t="s">
        <v>117</v>
      </c>
      <c r="Y9" s="102"/>
    </row>
    <row r="10" spans="1:25" ht="33.75" customHeight="1">
      <c r="I10">
        <v>7</v>
      </c>
      <c r="J10" s="26" t="s">
        <v>205</v>
      </c>
      <c r="K10" s="25"/>
      <c r="N10" s="71" t="s">
        <v>25</v>
      </c>
      <c r="O10" t="s">
        <v>80</v>
      </c>
      <c r="P10" s="36">
        <v>5</v>
      </c>
      <c r="Q10" s="31" t="s">
        <v>118</v>
      </c>
      <c r="R10" s="31" t="s">
        <v>118</v>
      </c>
      <c r="S10" s="31" t="s">
        <v>118</v>
      </c>
      <c r="T10" s="31" t="s">
        <v>118</v>
      </c>
      <c r="U10" s="31" t="s">
        <v>118</v>
      </c>
      <c r="V10" s="31" t="s">
        <v>118</v>
      </c>
      <c r="W10" s="31" t="s">
        <v>118</v>
      </c>
      <c r="X10" s="31" t="s">
        <v>118</v>
      </c>
      <c r="Y10" s="102"/>
    </row>
    <row r="11" spans="1:25" s="29" customFormat="1">
      <c r="A11" s="29" t="s">
        <v>97</v>
      </c>
      <c r="B11" s="65"/>
      <c r="C11" s="6" t="s">
        <v>6</v>
      </c>
      <c r="I11" s="29">
        <v>8</v>
      </c>
      <c r="J11" s="30"/>
      <c r="K11" s="30"/>
      <c r="N11" s="72" t="s">
        <v>26</v>
      </c>
      <c r="O11" s="29" t="s">
        <v>81</v>
      </c>
      <c r="Q11"/>
      <c r="R11"/>
      <c r="S11"/>
      <c r="T11"/>
      <c r="U11"/>
      <c r="V11"/>
      <c r="W11"/>
      <c r="X11"/>
      <c r="Y11"/>
    </row>
    <row r="12" spans="1:25" s="29" customFormat="1" ht="150">
      <c r="A12" s="29" t="s">
        <v>218</v>
      </c>
      <c r="B12" s="65">
        <v>1</v>
      </c>
      <c r="C12" s="7" t="s">
        <v>96</v>
      </c>
      <c r="I12" s="29">
        <v>9</v>
      </c>
      <c r="J12" s="30"/>
      <c r="K12" s="30"/>
      <c r="N12" s="72" t="s">
        <v>28</v>
      </c>
      <c r="O12" s="29" t="s">
        <v>82</v>
      </c>
      <c r="P12" s="36">
        <v>1</v>
      </c>
      <c r="Q12" s="29" t="str">
        <f>+$A$12</f>
        <v xml:space="preserve">1. El evento puede ocurrir solo en circunstancias excepcionales.
Orientador
(No se ha presentado en los últimos 5 años)
</v>
      </c>
      <c r="R12" s="29" t="str">
        <f>+$A$12</f>
        <v xml:space="preserve">1. El evento puede ocurrir solo en circunstancias excepcionales.
Orientador
(No se ha presentado en los últimos 5 años)
</v>
      </c>
      <c r="S12" s="29" t="str">
        <f t="shared" ref="S12:X12" si="0">+$A$12</f>
        <v xml:space="preserve">1. El evento puede ocurrir solo en circunstancias excepcionales.
Orientador
(No se ha presentado en los últimos 5 años)
</v>
      </c>
      <c r="T12" s="29" t="str">
        <f t="shared" si="0"/>
        <v xml:space="preserve">1. El evento puede ocurrir solo en circunstancias excepcionales.
Orientador
(No se ha presentado en los últimos 5 años)
</v>
      </c>
      <c r="U12" s="29" t="str">
        <f t="shared" si="0"/>
        <v xml:space="preserve">1. El evento puede ocurrir solo en circunstancias excepcionales.
Orientador
(No se ha presentado en los últimos 5 años)
</v>
      </c>
      <c r="V12" s="29" t="str">
        <f t="shared" si="0"/>
        <v xml:space="preserve">1. El evento puede ocurrir solo en circunstancias excepcionales.
Orientador
(No se ha presentado en los últimos 5 años)
</v>
      </c>
      <c r="W12" s="29" t="str">
        <f t="shared" si="0"/>
        <v xml:space="preserve">1. El evento puede ocurrir solo en circunstancias excepcionales.
Orientador
(No se ha presentado en los últimos 5 años)
</v>
      </c>
      <c r="X12" s="29" t="str">
        <f t="shared" si="0"/>
        <v xml:space="preserve">1. El evento puede ocurrir solo en circunstancias excepcionales.
Orientador
(No se ha presentado en los últimos 5 años)
</v>
      </c>
    </row>
    <row r="13" spans="1:25" s="29" customFormat="1" ht="120">
      <c r="A13" s="29" t="s">
        <v>219</v>
      </c>
      <c r="B13" s="65">
        <v>2</v>
      </c>
      <c r="C13" s="7" t="s">
        <v>92</v>
      </c>
      <c r="I13" s="29">
        <v>10</v>
      </c>
      <c r="J13" s="30"/>
      <c r="K13" s="30"/>
      <c r="N13" s="73" t="s">
        <v>29</v>
      </c>
      <c r="O13" s="29" t="s">
        <v>83</v>
      </c>
      <c r="P13" s="36">
        <v>2</v>
      </c>
      <c r="Q13" s="29" t="str">
        <f>+$A$13</f>
        <v>2. El evento puede ocurrir en algún momento
Orientador
(Al menos de 1 vez en los últimos 5 años)</v>
      </c>
      <c r="R13" s="29" t="str">
        <f>+$A$13</f>
        <v>2. El evento puede ocurrir en algún momento
Orientador
(Al menos de 1 vez en los últimos 5 años)</v>
      </c>
      <c r="S13" s="29" t="str">
        <f t="shared" ref="S13:X13" si="1">+$A$13</f>
        <v>2. El evento puede ocurrir en algún momento
Orientador
(Al menos de 1 vez en los últimos 5 años)</v>
      </c>
      <c r="T13" s="29" t="str">
        <f t="shared" si="1"/>
        <v>2. El evento puede ocurrir en algún momento
Orientador
(Al menos de 1 vez en los últimos 5 años)</v>
      </c>
      <c r="U13" s="29" t="str">
        <f t="shared" si="1"/>
        <v>2. El evento puede ocurrir en algún momento
Orientador
(Al menos de 1 vez en los últimos 5 años)</v>
      </c>
      <c r="V13" s="29" t="str">
        <f t="shared" si="1"/>
        <v>2. El evento puede ocurrir en algún momento
Orientador
(Al menos de 1 vez en los últimos 5 años)</v>
      </c>
      <c r="W13" s="29" t="str">
        <f t="shared" si="1"/>
        <v>2. El evento puede ocurrir en algún momento
Orientador
(Al menos de 1 vez en los últimos 5 años)</v>
      </c>
      <c r="X13" s="29" t="str">
        <f t="shared" si="1"/>
        <v>2. El evento puede ocurrir en algún momento
Orientador
(Al menos de 1 vez en los últimos 5 años)</v>
      </c>
    </row>
    <row r="14" spans="1:25" s="29" customFormat="1" ht="120">
      <c r="A14" s="29" t="s">
        <v>220</v>
      </c>
      <c r="B14" s="65">
        <v>3</v>
      </c>
      <c r="C14" s="7" t="s">
        <v>93</v>
      </c>
      <c r="D14" s="62" t="s">
        <v>242</v>
      </c>
      <c r="N14" s="73" t="s">
        <v>30</v>
      </c>
      <c r="O14" s="29" t="s">
        <v>84</v>
      </c>
      <c r="P14" s="36">
        <v>3</v>
      </c>
      <c r="Q14" s="29" t="str">
        <f>+$A$14</f>
        <v>3. El evento podría ocurrir en algún momento
Orientador
(Al menos de 1 vez en los últimos 2 años)</v>
      </c>
      <c r="R14" s="29" t="str">
        <f>+$A$14</f>
        <v>3. El evento podría ocurrir en algún momento
Orientador
(Al menos de 1 vez en los últimos 2 años)</v>
      </c>
      <c r="S14" s="29" t="str">
        <f t="shared" ref="S14:X14" si="2">+$A$14</f>
        <v>3. El evento podría ocurrir en algún momento
Orientador
(Al menos de 1 vez en los últimos 2 años)</v>
      </c>
      <c r="T14" s="29" t="str">
        <f t="shared" si="2"/>
        <v>3. El evento podría ocurrir en algún momento
Orientador
(Al menos de 1 vez en los últimos 2 años)</v>
      </c>
      <c r="U14" s="29" t="str">
        <f t="shared" si="2"/>
        <v>3. El evento podría ocurrir en algún momento
Orientador
(Al menos de 1 vez en los últimos 2 años)</v>
      </c>
      <c r="V14" s="29" t="str">
        <f t="shared" si="2"/>
        <v>3. El evento podría ocurrir en algún momento
Orientador
(Al menos de 1 vez en los últimos 2 años)</v>
      </c>
      <c r="W14" s="29" t="str">
        <f t="shared" si="2"/>
        <v>3. El evento podría ocurrir en algún momento
Orientador
(Al menos de 1 vez en los últimos 2 años)</v>
      </c>
      <c r="X14" s="29" t="str">
        <f t="shared" si="2"/>
        <v>3. El evento podría ocurrir en algún momento
Orientador
(Al menos de 1 vez en los últimos 2 años)</v>
      </c>
    </row>
    <row r="15" spans="1:25" s="29" customFormat="1" ht="135">
      <c r="A15" s="29" t="s">
        <v>221</v>
      </c>
      <c r="B15" s="65">
        <v>4</v>
      </c>
      <c r="C15" s="7" t="s">
        <v>94</v>
      </c>
      <c r="D15" s="96" t="s">
        <v>175</v>
      </c>
      <c r="N15" s="73" t="s">
        <v>32</v>
      </c>
      <c r="O15" s="29" t="s">
        <v>85</v>
      </c>
      <c r="P15" s="36">
        <v>4</v>
      </c>
      <c r="Q15" s="29" t="str">
        <f>+$A$15</f>
        <v>4. El evento probablemente ocurrirá en la mayoría de las circunstancias
Orientador
(Al menos de 1 vez en el último año)</v>
      </c>
      <c r="R15" s="29" t="str">
        <f>+$A$15</f>
        <v>4. El evento probablemente ocurrirá en la mayoría de las circunstancias
Orientador
(Al menos de 1 vez en el último año)</v>
      </c>
      <c r="S15" s="29" t="str">
        <f t="shared" ref="S15:Y15" si="3">+$A$15</f>
        <v>4. El evento probablemente ocurrirá en la mayoría de las circunstancias
Orientador
(Al menos de 1 vez en el último año)</v>
      </c>
      <c r="T15" s="29" t="str">
        <f t="shared" si="3"/>
        <v>4. El evento probablemente ocurrirá en la mayoría de las circunstancias
Orientador
(Al menos de 1 vez en el último año)</v>
      </c>
      <c r="U15" s="29" t="str">
        <f t="shared" si="3"/>
        <v>4. El evento probablemente ocurrirá en la mayoría de las circunstancias
Orientador
(Al menos de 1 vez en el último año)</v>
      </c>
      <c r="V15" s="29" t="str">
        <f t="shared" si="3"/>
        <v>4. El evento probablemente ocurrirá en la mayoría de las circunstancias
Orientador
(Al menos de 1 vez en el último año)</v>
      </c>
      <c r="W15" s="29" t="str">
        <f t="shared" si="3"/>
        <v>4. El evento probablemente ocurrirá en la mayoría de las circunstancias
Orientador
(Al menos de 1 vez en el último año)</v>
      </c>
      <c r="X15" s="29" t="str">
        <f t="shared" si="3"/>
        <v>4. El evento probablemente ocurrirá en la mayoría de las circunstancias
Orientador
(Al menos de 1 vez en el último año)</v>
      </c>
      <c r="Y15" s="29" t="str">
        <f t="shared" si="3"/>
        <v>4. El evento probablemente ocurrirá en la mayoría de las circunstancias
Orientador
(Al menos de 1 vez en el último año)</v>
      </c>
    </row>
    <row r="16" spans="1:25" s="29" customFormat="1" ht="120">
      <c r="A16" s="29" t="s">
        <v>240</v>
      </c>
      <c r="B16" s="65">
        <v>5</v>
      </c>
      <c r="C16" s="7" t="s">
        <v>95</v>
      </c>
      <c r="D16" s="96" t="s">
        <v>209</v>
      </c>
      <c r="N16" s="73" t="s">
        <v>33</v>
      </c>
      <c r="O16" s="29" t="s">
        <v>86</v>
      </c>
      <c r="P16" s="36">
        <v>5</v>
      </c>
      <c r="Q16" s="29" t="str">
        <f>+$A$16</f>
        <v>5. Se espera que el evento ocurra en la mayoría de las circunstancias
Orientador
(Más de 1 vez al año)</v>
      </c>
      <c r="R16" s="29" t="str">
        <f>+$A$16</f>
        <v>5. Se espera que el evento ocurra en la mayoría de las circunstancias
Orientador
(Más de 1 vez al año)</v>
      </c>
      <c r="S16" s="29" t="str">
        <f t="shared" ref="S16:Y16" si="4">+$A$16</f>
        <v>5. Se espera que el evento ocurra en la mayoría de las circunstancias
Orientador
(Más de 1 vez al año)</v>
      </c>
      <c r="T16" s="29" t="str">
        <f t="shared" si="4"/>
        <v>5. Se espera que el evento ocurra en la mayoría de las circunstancias
Orientador
(Más de 1 vez al año)</v>
      </c>
      <c r="U16" s="29" t="str">
        <f t="shared" si="4"/>
        <v>5. Se espera que el evento ocurra en la mayoría de las circunstancias
Orientador
(Más de 1 vez al año)</v>
      </c>
      <c r="V16" s="29" t="str">
        <f t="shared" si="4"/>
        <v>5. Se espera que el evento ocurra en la mayoría de las circunstancias
Orientador
(Más de 1 vez al año)</v>
      </c>
      <c r="W16" s="29" t="str">
        <f t="shared" si="4"/>
        <v>5. Se espera que el evento ocurra en la mayoría de las circunstancias
Orientador
(Más de 1 vez al año)</v>
      </c>
      <c r="X16" s="29" t="str">
        <f t="shared" si="4"/>
        <v>5. Se espera que el evento ocurra en la mayoría de las circunstancias
Orientador
(Más de 1 vez al año)</v>
      </c>
      <c r="Y16" s="29" t="str">
        <f t="shared" si="4"/>
        <v>5. Se espera que el evento ocurra en la mayoría de las circunstancias
Orientador
(Más de 1 vez al año)</v>
      </c>
    </row>
    <row r="17" spans="2:24">
      <c r="N17" s="71" t="s">
        <v>70</v>
      </c>
      <c r="O17" s="29" t="s">
        <v>87</v>
      </c>
    </row>
    <row r="18" spans="2:24" ht="120">
      <c r="N18" s="69" t="s">
        <v>16</v>
      </c>
      <c r="O18" s="29" t="s">
        <v>34</v>
      </c>
    </row>
    <row r="19" spans="2:24" ht="30">
      <c r="N19" s="68" t="s">
        <v>31</v>
      </c>
      <c r="O19" s="29" t="s">
        <v>88</v>
      </c>
      <c r="R19" s="99" t="s">
        <v>211</v>
      </c>
      <c r="S19" s="98" t="s">
        <v>119</v>
      </c>
      <c r="T19" s="99" t="s">
        <v>120</v>
      </c>
      <c r="U19" s="100" t="s">
        <v>121</v>
      </c>
      <c r="V19" s="97" t="s">
        <v>122</v>
      </c>
      <c r="W19" s="99" t="s">
        <v>123</v>
      </c>
      <c r="X19" s="98" t="s">
        <v>124</v>
      </c>
    </row>
    <row r="20" spans="2:24" ht="30">
      <c r="N20" s="68" t="s">
        <v>23</v>
      </c>
      <c r="O20" s="29" t="s">
        <v>89</v>
      </c>
      <c r="R20" s="99" t="s">
        <v>212</v>
      </c>
      <c r="S20" s="98" t="s">
        <v>125</v>
      </c>
      <c r="T20" s="99" t="s">
        <v>126</v>
      </c>
      <c r="U20" s="100" t="s">
        <v>127</v>
      </c>
      <c r="V20" s="97" t="s">
        <v>128</v>
      </c>
      <c r="W20" s="99" t="s">
        <v>129</v>
      </c>
      <c r="X20" s="98" t="s">
        <v>130</v>
      </c>
    </row>
    <row r="21" spans="2:24" ht="45">
      <c r="N21" s="68" t="s">
        <v>27</v>
      </c>
      <c r="O21" s="29" t="s">
        <v>90</v>
      </c>
      <c r="R21" s="99" t="s">
        <v>210</v>
      </c>
      <c r="S21" s="98" t="s">
        <v>131</v>
      </c>
      <c r="T21" s="99" t="s">
        <v>132</v>
      </c>
      <c r="U21" s="100" t="s">
        <v>133</v>
      </c>
      <c r="V21" s="97" t="s">
        <v>134</v>
      </c>
      <c r="W21" s="99" t="s">
        <v>135</v>
      </c>
      <c r="X21" s="98" t="s">
        <v>136</v>
      </c>
    </row>
    <row r="22" spans="2:24" ht="30">
      <c r="N22" s="69" t="s">
        <v>10</v>
      </c>
      <c r="O22" s="29" t="s">
        <v>91</v>
      </c>
      <c r="R22" s="99" t="s">
        <v>213</v>
      </c>
      <c r="S22" s="98" t="s">
        <v>137</v>
      </c>
      <c r="T22" s="99" t="s">
        <v>138</v>
      </c>
      <c r="U22" s="100" t="s">
        <v>139</v>
      </c>
      <c r="V22" s="97" t="s">
        <v>140</v>
      </c>
      <c r="W22" s="99" t="s">
        <v>141</v>
      </c>
      <c r="X22" s="98" t="s">
        <v>148</v>
      </c>
    </row>
    <row r="23" spans="2:24" ht="30">
      <c r="R23" s="99" t="s">
        <v>214</v>
      </c>
      <c r="S23" s="98" t="s">
        <v>142</v>
      </c>
      <c r="T23" s="99" t="s">
        <v>143</v>
      </c>
      <c r="U23" s="100" t="s">
        <v>144</v>
      </c>
      <c r="V23" s="97" t="s">
        <v>145</v>
      </c>
      <c r="W23" s="99" t="s">
        <v>146</v>
      </c>
      <c r="X23" s="98" t="s">
        <v>147</v>
      </c>
    </row>
    <row r="32" spans="2:24" s="29" customFormat="1">
      <c r="B32" s="65"/>
    </row>
    <row r="33" spans="2:2" s="29" customFormat="1">
      <c r="B33" s="65"/>
    </row>
    <row r="34" spans="2:2" s="29" customFormat="1">
      <c r="B34" s="65"/>
    </row>
    <row r="35" spans="2:2" s="29" customFormat="1">
      <c r="B35" s="65"/>
    </row>
    <row r="36" spans="2:2" s="29" customFormat="1">
      <c r="B36" s="65"/>
    </row>
    <row r="37" spans="2:2" s="29" customFormat="1">
      <c r="B37" s="65"/>
    </row>
    <row r="38" spans="2:2" s="29" customFormat="1">
      <c r="B38" s="65"/>
    </row>
    <row r="39" spans="2:2" s="29" customFormat="1">
      <c r="B39" s="65"/>
    </row>
    <row r="40" spans="2:2" s="29" customFormat="1">
      <c r="B40" s="65"/>
    </row>
    <row r="41" spans="2:2" s="29" customFormat="1">
      <c r="B41" s="65"/>
    </row>
  </sheetData>
  <mergeCells count="2">
    <mergeCell ref="J2:K2"/>
    <mergeCell ref="Q1:S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Hoja4"/>
  <dimension ref="A1:P14"/>
  <sheetViews>
    <sheetView showGridLines="0" zoomScale="90" zoomScaleNormal="90" workbookViewId="0">
      <selection activeCell="D21" sqref="D21"/>
    </sheetView>
  </sheetViews>
  <sheetFormatPr baseColWidth="10" defaultColWidth="3.85546875" defaultRowHeight="15"/>
  <cols>
    <col min="1" max="1" width="4.140625" style="3" customWidth="1"/>
    <col min="2" max="2" width="12" style="3" customWidth="1"/>
    <col min="3" max="3" width="3.28515625" style="3" customWidth="1"/>
    <col min="4" max="8" width="19" style="39" customWidth="1"/>
    <col min="9" max="12" width="3.85546875" style="3" customWidth="1"/>
    <col min="13" max="235" width="11.42578125" style="3" customWidth="1"/>
    <col min="236" max="16384" width="3.85546875" style="3"/>
  </cols>
  <sheetData>
    <row r="1" spans="1:16" ht="18.75">
      <c r="A1" s="84"/>
      <c r="B1" s="83"/>
      <c r="C1" s="83"/>
      <c r="D1" s="269" t="s">
        <v>43</v>
      </c>
      <c r="E1" s="269"/>
      <c r="F1" s="269"/>
      <c r="G1" s="269"/>
      <c r="H1" s="269"/>
      <c r="L1" s="8"/>
      <c r="M1" s="8"/>
      <c r="N1" s="8"/>
      <c r="O1" s="8"/>
      <c r="P1" s="8"/>
    </row>
    <row r="2" spans="1:16" ht="30" customHeight="1">
      <c r="A2" s="84"/>
      <c r="B2" s="83"/>
      <c r="C2" s="83"/>
      <c r="D2" s="88" t="s">
        <v>150</v>
      </c>
      <c r="E2" s="89" t="s">
        <v>151</v>
      </c>
      <c r="F2" s="90" t="s">
        <v>152</v>
      </c>
      <c r="G2" s="90" t="s">
        <v>153</v>
      </c>
      <c r="H2" s="90" t="s">
        <v>154</v>
      </c>
      <c r="L2" s="8"/>
      <c r="M2" s="8"/>
      <c r="N2" s="8"/>
      <c r="O2" s="8"/>
      <c r="P2" s="8"/>
    </row>
    <row r="3" spans="1:16" ht="15.75">
      <c r="A3" s="84"/>
      <c r="B3" s="83"/>
      <c r="C3" s="83"/>
      <c r="D3" s="85">
        <v>1</v>
      </c>
      <c r="E3" s="78">
        <v>2</v>
      </c>
      <c r="F3" s="78">
        <v>3</v>
      </c>
      <c r="G3" s="78">
        <v>4</v>
      </c>
      <c r="H3" s="78">
        <v>5</v>
      </c>
      <c r="L3" s="9" t="s">
        <v>21</v>
      </c>
      <c r="M3" s="9"/>
      <c r="N3" s="8"/>
      <c r="O3" s="8"/>
      <c r="P3" s="8"/>
    </row>
    <row r="4" spans="1:16" ht="69" customHeight="1">
      <c r="A4" s="270" t="s">
        <v>0</v>
      </c>
      <c r="B4" s="86" t="s">
        <v>1</v>
      </c>
      <c r="C4" s="87">
        <v>1</v>
      </c>
      <c r="D4" s="74" t="s">
        <v>185</v>
      </c>
      <c r="E4" s="74" t="s">
        <v>186</v>
      </c>
      <c r="F4" s="75" t="s">
        <v>187</v>
      </c>
      <c r="G4" s="76" t="s">
        <v>188</v>
      </c>
      <c r="H4" s="76" t="s">
        <v>189</v>
      </c>
      <c r="L4" s="9" t="s">
        <v>18</v>
      </c>
      <c r="M4" s="9"/>
      <c r="N4" s="8"/>
      <c r="O4" s="8"/>
      <c r="P4" s="8"/>
    </row>
    <row r="5" spans="1:16" ht="69" customHeight="1">
      <c r="A5" s="270"/>
      <c r="B5" s="81" t="s">
        <v>2</v>
      </c>
      <c r="C5" s="79">
        <v>2</v>
      </c>
      <c r="D5" s="74" t="s">
        <v>186</v>
      </c>
      <c r="E5" s="74" t="s">
        <v>190</v>
      </c>
      <c r="F5" s="75" t="s">
        <v>191</v>
      </c>
      <c r="G5" s="76" t="s">
        <v>192</v>
      </c>
      <c r="H5" s="77" t="s">
        <v>193</v>
      </c>
      <c r="L5" s="9"/>
      <c r="M5" s="9"/>
      <c r="N5" s="8"/>
      <c r="O5" s="8"/>
      <c r="P5" s="8"/>
    </row>
    <row r="6" spans="1:16" ht="69" customHeight="1">
      <c r="A6" s="270"/>
      <c r="B6" s="82" t="s">
        <v>241</v>
      </c>
      <c r="C6" s="80">
        <v>3</v>
      </c>
      <c r="D6" s="74" t="s">
        <v>194</v>
      </c>
      <c r="E6" s="75" t="s">
        <v>191</v>
      </c>
      <c r="F6" s="76" t="s">
        <v>197</v>
      </c>
      <c r="G6" s="77" t="s">
        <v>200</v>
      </c>
      <c r="H6" s="77" t="s">
        <v>199</v>
      </c>
      <c r="L6" s="9"/>
      <c r="M6" s="9"/>
      <c r="N6" s="8"/>
      <c r="O6" s="8"/>
      <c r="P6" s="8"/>
    </row>
    <row r="7" spans="1:16" ht="69" customHeight="1">
      <c r="A7" s="270"/>
      <c r="B7" s="82" t="s">
        <v>3</v>
      </c>
      <c r="C7" s="80">
        <v>4</v>
      </c>
      <c r="D7" s="75" t="s">
        <v>195</v>
      </c>
      <c r="E7" s="76" t="s">
        <v>192</v>
      </c>
      <c r="F7" s="76" t="s">
        <v>198</v>
      </c>
      <c r="G7" s="77" t="s">
        <v>201</v>
      </c>
      <c r="H7" s="77" t="s">
        <v>202</v>
      </c>
      <c r="L7" s="8"/>
      <c r="M7" s="8"/>
      <c r="N7" s="8"/>
      <c r="O7" s="8"/>
      <c r="P7" s="8"/>
    </row>
    <row r="8" spans="1:16" ht="69" customHeight="1">
      <c r="A8" s="270"/>
      <c r="B8" s="82" t="s">
        <v>4</v>
      </c>
      <c r="C8" s="80">
        <v>5</v>
      </c>
      <c r="D8" s="76" t="s">
        <v>189</v>
      </c>
      <c r="E8" s="76" t="s">
        <v>196</v>
      </c>
      <c r="F8" s="77" t="s">
        <v>199</v>
      </c>
      <c r="G8" s="77" t="s">
        <v>202</v>
      </c>
      <c r="H8" s="77" t="s">
        <v>203</v>
      </c>
      <c r="L8" s="8"/>
      <c r="M8" s="8"/>
      <c r="N8" s="8"/>
      <c r="O8" s="8"/>
      <c r="P8" s="8"/>
    </row>
    <row r="9" spans="1:16">
      <c r="B9" s="4"/>
      <c r="C9" s="10"/>
      <c r="D9" s="37"/>
      <c r="E9" s="38"/>
      <c r="F9" s="37"/>
    </row>
    <row r="10" spans="1:16" ht="6.75" customHeight="1">
      <c r="B10" s="5"/>
      <c r="C10" s="11"/>
      <c r="D10" s="40"/>
      <c r="E10" s="38"/>
      <c r="F10" s="40"/>
    </row>
    <row r="11" spans="1:16" ht="23.25" customHeight="1">
      <c r="B11" s="16"/>
      <c r="C11" s="16"/>
      <c r="D11" s="16"/>
      <c r="E11" s="16"/>
      <c r="F11" s="16"/>
      <c r="G11" s="16"/>
      <c r="H11" s="16"/>
      <c r="I11" s="16"/>
      <c r="J11" s="16"/>
      <c r="K11" s="16"/>
      <c r="L11" s="16"/>
    </row>
    <row r="12" spans="1:16">
      <c r="B12" s="12"/>
      <c r="C12" s="12"/>
      <c r="D12" s="41"/>
      <c r="E12" s="41"/>
      <c r="F12" s="41"/>
    </row>
    <row r="13" spans="1:16">
      <c r="B13" s="5"/>
      <c r="C13" s="5"/>
      <c r="D13" s="38"/>
      <c r="E13" s="38"/>
      <c r="F13" s="38"/>
    </row>
    <row r="14" spans="1:16" ht="32.25" customHeight="1">
      <c r="B14" s="16"/>
      <c r="C14" s="16"/>
      <c r="D14" s="16"/>
      <c r="E14" s="16"/>
      <c r="F14" s="16"/>
      <c r="G14" s="16"/>
      <c r="H14" s="16"/>
      <c r="I14" s="16"/>
      <c r="J14" s="16"/>
      <c r="K14" s="16"/>
      <c r="L14" s="16"/>
    </row>
  </sheetData>
  <mergeCells count="2">
    <mergeCell ref="D1:H1"/>
    <mergeCell ref="A4:A8"/>
  </mergeCells>
  <printOptions horizontalCentered="1"/>
  <pageMargins left="0.43307086614173229" right="0.43307086614173229" top="0.35433070866141736" bottom="0.35433070866141736" header="0.51181102362204722" footer="0.31496062992125984"/>
  <pageSetup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Hoja8">
    <pageSetUpPr fitToPage="1"/>
  </sheetPr>
  <dimension ref="A1:I19"/>
  <sheetViews>
    <sheetView showGridLines="0" zoomScale="85" zoomScaleNormal="85" workbookViewId="0">
      <selection sqref="A1:F1"/>
    </sheetView>
  </sheetViews>
  <sheetFormatPr baseColWidth="10" defaultRowHeight="15"/>
  <cols>
    <col min="1" max="1" width="16.140625" style="43" customWidth="1"/>
    <col min="2" max="2" width="32.42578125" style="43" customWidth="1"/>
    <col min="3" max="3" width="11.7109375" style="43" customWidth="1"/>
    <col min="4" max="4" width="9.28515625" style="61" customWidth="1"/>
    <col min="5" max="5" width="13.28515625" style="43" customWidth="1"/>
    <col min="6" max="6" width="10.28515625" style="43" customWidth="1"/>
    <col min="7" max="7" width="9.42578125" style="42" customWidth="1"/>
    <col min="8" max="16384" width="11.42578125" style="43"/>
  </cols>
  <sheetData>
    <row r="1" spans="1:9" ht="26.25">
      <c r="A1" s="275" t="s">
        <v>156</v>
      </c>
      <c r="B1" s="275"/>
      <c r="C1" s="275"/>
      <c r="D1" s="275"/>
      <c r="E1" s="275"/>
      <c r="F1" s="275"/>
    </row>
    <row r="2" spans="1:9">
      <c r="A2" s="44"/>
      <c r="B2" s="44"/>
      <c r="C2" s="44"/>
      <c r="D2" s="45"/>
      <c r="E2" s="44"/>
      <c r="F2" s="44"/>
    </row>
    <row r="3" spans="1:9" ht="15" customHeight="1">
      <c r="A3" s="46"/>
      <c r="B3" s="47"/>
      <c r="C3" s="276" t="s">
        <v>157</v>
      </c>
      <c r="D3" s="277"/>
      <c r="E3" s="277"/>
      <c r="F3" s="278"/>
      <c r="G3" s="48"/>
    </row>
    <row r="4" spans="1:9" ht="30">
      <c r="A4" s="49" t="s">
        <v>158</v>
      </c>
      <c r="B4" s="49" t="s">
        <v>159</v>
      </c>
      <c r="C4" s="50" t="s">
        <v>160</v>
      </c>
      <c r="D4" s="51" t="s">
        <v>161</v>
      </c>
      <c r="E4" s="52" t="s">
        <v>7</v>
      </c>
      <c r="F4" s="51" t="s">
        <v>161</v>
      </c>
      <c r="G4" s="53" t="s">
        <v>161</v>
      </c>
    </row>
    <row r="5" spans="1:9" ht="30" customHeight="1">
      <c r="A5" s="279" t="s">
        <v>162</v>
      </c>
      <c r="B5" s="93" t="s">
        <v>163</v>
      </c>
      <c r="C5" s="54" t="s">
        <v>234</v>
      </c>
      <c r="D5" s="55">
        <f>IF(C5="SI",$G5,"-")</f>
        <v>15</v>
      </c>
      <c r="E5" s="54"/>
      <c r="F5" s="55" t="str">
        <f>IF(E5="SI",$G5,"-")</f>
        <v>-</v>
      </c>
      <c r="G5" s="56">
        <v>15</v>
      </c>
    </row>
    <row r="6" spans="1:9" ht="45">
      <c r="A6" s="280"/>
      <c r="B6" s="94" t="s">
        <v>164</v>
      </c>
      <c r="C6" s="54" t="s">
        <v>234</v>
      </c>
      <c r="D6" s="55">
        <f>IF(C6="SI",$G6,"-")</f>
        <v>15</v>
      </c>
      <c r="E6" s="54"/>
      <c r="F6" s="55" t="str">
        <f>IF(E6="SI",$G6,"-")</f>
        <v>-</v>
      </c>
      <c r="G6" s="56">
        <v>15</v>
      </c>
      <c r="I6" s="18"/>
    </row>
    <row r="7" spans="1:9" ht="45">
      <c r="A7" s="281"/>
      <c r="B7" s="94" t="s">
        <v>165</v>
      </c>
      <c r="C7" s="54"/>
      <c r="D7" s="55" t="str">
        <f>IF(C7="SI",$G7,"-")</f>
        <v>-</v>
      </c>
      <c r="E7" s="54"/>
      <c r="F7" s="55" t="str">
        <f>IF(E7="SI",$G7,"-")</f>
        <v>-</v>
      </c>
      <c r="G7" s="56">
        <v>30</v>
      </c>
    </row>
    <row r="8" spans="1:9" ht="45">
      <c r="A8" s="282" t="s">
        <v>166</v>
      </c>
      <c r="B8" s="94" t="s">
        <v>167</v>
      </c>
      <c r="C8" s="54"/>
      <c r="D8" s="55" t="str">
        <f>IF(C8="SI",$G8,"-")</f>
        <v>-</v>
      </c>
      <c r="E8" s="54"/>
      <c r="F8" s="55" t="str">
        <f>IF(E8="SI",$G8,"-")</f>
        <v>-</v>
      </c>
      <c r="G8" s="56">
        <v>15</v>
      </c>
    </row>
    <row r="9" spans="1:9" ht="45">
      <c r="A9" s="283"/>
      <c r="B9" s="95" t="s">
        <v>168</v>
      </c>
      <c r="C9" s="54"/>
      <c r="D9" s="55" t="str">
        <f>IF(C9="SI",$G9,"-")</f>
        <v>-</v>
      </c>
      <c r="E9" s="54"/>
      <c r="F9" s="55" t="str">
        <f>IF(E9="SI",$G9,"-")</f>
        <v>-</v>
      </c>
      <c r="G9" s="57">
        <v>25</v>
      </c>
    </row>
    <row r="10" spans="1:9">
      <c r="A10" s="284"/>
      <c r="B10" s="284"/>
      <c r="C10" s="284"/>
      <c r="D10" s="58">
        <f>SUM(D5:D9)</f>
        <v>30</v>
      </c>
      <c r="E10" s="58"/>
      <c r="F10" s="58">
        <f>SUM(F5:F9)</f>
        <v>0</v>
      </c>
      <c r="G10" s="59">
        <f>SUM(G5:G9)</f>
        <v>100</v>
      </c>
    </row>
    <row r="13" spans="1:9" ht="45.75" customHeight="1">
      <c r="B13" s="20" t="s">
        <v>169</v>
      </c>
      <c r="C13" s="273" t="s">
        <v>170</v>
      </c>
      <c r="D13" s="274"/>
      <c r="E13" s="273" t="s">
        <v>171</v>
      </c>
      <c r="F13" s="274"/>
    </row>
    <row r="14" spans="1:9">
      <c r="B14" s="21" t="s">
        <v>172</v>
      </c>
      <c r="C14" s="272">
        <v>0</v>
      </c>
      <c r="D14" s="272"/>
      <c r="E14" s="272">
        <v>0</v>
      </c>
      <c r="F14" s="272"/>
    </row>
    <row r="15" spans="1:9">
      <c r="B15" s="21" t="s">
        <v>173</v>
      </c>
      <c r="C15" s="272">
        <v>1</v>
      </c>
      <c r="D15" s="272"/>
      <c r="E15" s="272">
        <v>1</v>
      </c>
      <c r="F15" s="272"/>
    </row>
    <row r="16" spans="1:9">
      <c r="B16" s="21" t="s">
        <v>174</v>
      </c>
      <c r="C16" s="272">
        <v>2</v>
      </c>
      <c r="D16" s="272"/>
      <c r="E16" s="272">
        <v>2</v>
      </c>
      <c r="F16" s="272"/>
    </row>
    <row r="17" spans="2:6" ht="7.5" customHeight="1">
      <c r="B17" s="60"/>
      <c r="C17" s="271"/>
      <c r="D17" s="271"/>
      <c r="E17" s="271"/>
      <c r="F17" s="271"/>
    </row>
    <row r="18" spans="2:6">
      <c r="C18" s="271"/>
      <c r="D18" s="271"/>
      <c r="E18" s="271"/>
      <c r="F18" s="271"/>
    </row>
    <row r="19" spans="2:6">
      <c r="C19" s="271"/>
      <c r="D19" s="271"/>
      <c r="E19" s="271"/>
      <c r="F19" s="271"/>
    </row>
  </sheetData>
  <mergeCells count="19">
    <mergeCell ref="C13:D13"/>
    <mergeCell ref="E13:F13"/>
    <mergeCell ref="A1:F1"/>
    <mergeCell ref="C3:F3"/>
    <mergeCell ref="A5:A7"/>
    <mergeCell ref="A8:A9"/>
    <mergeCell ref="A10:C10"/>
    <mergeCell ref="C14:D14"/>
    <mergeCell ref="E14:F14"/>
    <mergeCell ref="C15:D15"/>
    <mergeCell ref="E15:F15"/>
    <mergeCell ref="C16:D16"/>
    <mergeCell ref="E16:F16"/>
    <mergeCell ref="C17:D17"/>
    <mergeCell ref="E17:F17"/>
    <mergeCell ref="C18:D18"/>
    <mergeCell ref="E18:F18"/>
    <mergeCell ref="C19:D19"/>
    <mergeCell ref="E19:F19"/>
  </mergeCells>
  <conditionalFormatting sqref="C14:D14">
    <cfRule type="expression" dxfId="15" priority="16">
      <formula>$D$10&lt;=50</formula>
    </cfRule>
  </conditionalFormatting>
  <conditionalFormatting sqref="C15:D15">
    <cfRule type="expression" dxfId="14" priority="15">
      <formula>IF($D$10&gt;50,IF($D$10&lt;=75,1,0),0)</formula>
    </cfRule>
  </conditionalFormatting>
  <conditionalFormatting sqref="C16:D16">
    <cfRule type="expression" dxfId="13" priority="14">
      <formula>$D$10&gt;75</formula>
    </cfRule>
  </conditionalFormatting>
  <conditionalFormatting sqref="E14:F14">
    <cfRule type="expression" dxfId="12" priority="13">
      <formula>$F$10&lt;=50</formula>
    </cfRule>
  </conditionalFormatting>
  <conditionalFormatting sqref="E15:F15">
    <cfRule type="expression" dxfId="11" priority="12">
      <formula>IF($F$10&gt;50,IF($F$10&lt;=75,1,0),0)</formula>
    </cfRule>
  </conditionalFormatting>
  <conditionalFormatting sqref="E16:F16">
    <cfRule type="expression" dxfId="10" priority="11">
      <formula>$F$10&gt;75</formula>
    </cfRule>
  </conditionalFormatting>
  <conditionalFormatting sqref="C5:D5">
    <cfRule type="expression" dxfId="9" priority="10">
      <formula>$C$5="SI"</formula>
    </cfRule>
  </conditionalFormatting>
  <conditionalFormatting sqref="C6:D6">
    <cfRule type="expression" dxfId="8" priority="9">
      <formula>$C$6="SI"</formula>
    </cfRule>
  </conditionalFormatting>
  <conditionalFormatting sqref="C7:D7">
    <cfRule type="expression" dxfId="7" priority="8">
      <formula>$C$7="SI"</formula>
    </cfRule>
  </conditionalFormatting>
  <conditionalFormatting sqref="C8:D8">
    <cfRule type="expression" dxfId="6" priority="7">
      <formula>$C$8="SI"</formula>
    </cfRule>
  </conditionalFormatting>
  <conditionalFormatting sqref="C9:D9">
    <cfRule type="expression" dxfId="5" priority="6">
      <formula>$C$9="SI"</formula>
    </cfRule>
  </conditionalFormatting>
  <conditionalFormatting sqref="E5:F5">
    <cfRule type="expression" dxfId="4" priority="5">
      <formula>$E$5="SI"</formula>
    </cfRule>
  </conditionalFormatting>
  <conditionalFormatting sqref="E6:F6">
    <cfRule type="expression" dxfId="3" priority="4">
      <formula>$E$6="SI"</formula>
    </cfRule>
  </conditionalFormatting>
  <conditionalFormatting sqref="E7:F7">
    <cfRule type="expression" dxfId="2" priority="3">
      <formula>$E$7="SI"</formula>
    </cfRule>
  </conditionalFormatting>
  <conditionalFormatting sqref="E8:F8">
    <cfRule type="expression" dxfId="1" priority="2">
      <formula>$E$8="SI"</formula>
    </cfRule>
  </conditionalFormatting>
  <conditionalFormatting sqref="E9:F9">
    <cfRule type="expression" dxfId="0" priority="1">
      <formula>$E$9="SI"</formula>
    </cfRule>
  </conditionalFormatting>
  <dataValidations count="1">
    <dataValidation type="list" allowBlank="1" showInputMessage="1" showErrorMessage="1" sqref="C5:C9 E5:E9">
      <formula1>"Si,No"</formula1>
    </dataValidation>
  </dataValidations>
  <printOptions horizontalCentered="1" verticalCentered="1"/>
  <pageMargins left="0.37" right="0.7" top="0.75" bottom="0.39"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37F8B14EB21BF4F9B25044F02A6509C" ma:contentTypeVersion="0" ma:contentTypeDescription="Crear nuevo documento." ma:contentTypeScope="" ma:versionID="4536bf8af510361319ad2402d5739459">
  <xsd:schema xmlns:xsd="http://www.w3.org/2001/XMLSchema" xmlns:xs="http://www.w3.org/2001/XMLSchema" xmlns:p="http://schemas.microsoft.com/office/2006/metadata/properties" targetNamespace="http://schemas.microsoft.com/office/2006/metadata/properties" ma:root="true" ma:fieldsID="8565638702e0c526f6167ecf885d29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36E6D-6EB3-40BA-BED3-FD3B766F074E}">
  <ds:schemaRefs>
    <ds:schemaRef ds:uri="http://schemas.microsoft.com/office/2006/documentManagement/types"/>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44F7B2AE-C317-4306-B062-A9898B3A7AD8}">
  <ds:schemaRefs>
    <ds:schemaRef ds:uri="http://schemas.microsoft.com/sharepoint/v3/contenttype/forms"/>
  </ds:schemaRefs>
</ds:datastoreItem>
</file>

<file path=customXml/itemProps3.xml><?xml version="1.0" encoding="utf-8"?>
<ds:datastoreItem xmlns:ds="http://schemas.openxmlformats.org/officeDocument/2006/customXml" ds:itemID="{1A94FC7B-82F4-47FA-A67B-908329F3F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Contexto</vt:lpstr>
      <vt:lpstr>MAPA DE RIESGOS</vt:lpstr>
      <vt:lpstr>Listas</vt:lpstr>
      <vt:lpstr>MATRIZ DE CALIFICACIÓN</vt:lpstr>
      <vt:lpstr>Evalua Control</vt:lpstr>
      <vt:lpstr>Contexto!Área_de_impresión</vt:lpstr>
      <vt:lpstr>'Evalua Control'!Área_de_impresión</vt:lpstr>
      <vt:lpstr>Control_Existente</vt:lpstr>
      <vt:lpstr>EXTERNO</vt:lpstr>
      <vt:lpstr>factor</vt:lpstr>
      <vt:lpstr>FRECU_CORRUPCION</vt:lpstr>
      <vt:lpstr>FRECUENCIA</vt:lpstr>
      <vt:lpstr>Impacto</vt:lpstr>
      <vt:lpstr>INTERNO</vt:lpstr>
      <vt:lpstr>Probabilidad</vt:lpstr>
      <vt:lpstr>Procesos</vt:lpstr>
      <vt:lpstr>Riesgo_de_Corrupción</vt:lpstr>
      <vt:lpstr>Riesgo_de_Cumplimiento</vt:lpstr>
      <vt:lpstr>Riesgo_de_Imagen</vt:lpstr>
      <vt:lpstr>Riesgo_de_Tecnología</vt:lpstr>
      <vt:lpstr>Riesgo_Estratégico</vt:lpstr>
      <vt:lpstr>Riesgo_Financiero</vt:lpstr>
      <vt:lpstr>Riesgo_Legal</vt:lpstr>
      <vt:lpstr>Riesgo_Operativo</vt:lpstr>
      <vt:lpstr>Tipo_de_Riesgo</vt:lpstr>
      <vt:lpstr>Tipo_R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Guillermo Gonzalez</dc:creator>
  <cp:lastModifiedBy>Stella</cp:lastModifiedBy>
  <cp:revision/>
  <cp:lastPrinted>2016-03-29T14:36:34Z</cp:lastPrinted>
  <dcterms:created xsi:type="dcterms:W3CDTF">2013-05-31T16:35:43Z</dcterms:created>
  <dcterms:modified xsi:type="dcterms:W3CDTF">2016-03-31T19:26:59Z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0x010100F37F8B14EB21BF4F9B25044F02A6509C</vt:lpwstr>
  </property>
</Properties>
</file>